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P - Plyn - HZ" sheetId="2" r:id="rId2"/>
    <sheet name="út1 - ústřední vytápění HZ" sheetId="3" r:id="rId3"/>
    <sheet name="út2 - ústřední vytápění OU" sheetId="4" r:id="rId4"/>
    <sheet name="vzt1 - vzduchotechnika HZ" sheetId="5" r:id="rId5"/>
    <sheet name="vzt2 - vzduchotechnika OU" sheetId="6" r:id="rId6"/>
    <sheet name="zti1 - zdravotní technika HZ" sheetId="7" r:id="rId7"/>
    <sheet name="zti2 - zdravotní technika OU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'P - Plyn - HZ'!$C$119:$K$138</definedName>
    <definedName name="_xlnm.Print_Area" localSheetId="1">'P - Plyn - HZ'!$C$4:$J$76,'P - Plyn - HZ'!$C$82:$J$101,'P - Plyn - HZ'!$C$107:$K$138</definedName>
    <definedName name="_xlnm.Print_Titles" localSheetId="1">'P - Plyn - HZ'!$119:$119</definedName>
    <definedName name="_xlnm._FilterDatabase" localSheetId="2" hidden="1">'út1 - ústřední vytápění HZ'!$C$126:$K$198</definedName>
    <definedName name="_xlnm.Print_Area" localSheetId="2">'út1 - ústřední vytápění HZ'!$C$4:$J$76,'út1 - ústřední vytápění HZ'!$C$82:$J$106,'út1 - ústřední vytápění HZ'!$C$112:$K$198</definedName>
    <definedName name="_xlnm.Print_Titles" localSheetId="2">'út1 - ústřední vytápění HZ'!$126:$126</definedName>
    <definedName name="_xlnm._FilterDatabase" localSheetId="3" hidden="1">'út2 - ústřední vytápění OU'!$C$125:$K$169</definedName>
    <definedName name="_xlnm.Print_Area" localSheetId="3">'út2 - ústřední vytápění OU'!$C$4:$J$76,'út2 - ústřední vytápění OU'!$C$82:$J$105,'út2 - ústřední vytápění OU'!$C$111:$K$169</definedName>
    <definedName name="_xlnm.Print_Titles" localSheetId="3">'út2 - ústřední vytápění OU'!$125:$125</definedName>
    <definedName name="_xlnm._FilterDatabase" localSheetId="4" hidden="1">'vzt1 - vzduchotechnika HZ'!$C$125:$K$178</definedName>
    <definedName name="_xlnm.Print_Area" localSheetId="4">'vzt1 - vzduchotechnika HZ'!$C$4:$J$76,'vzt1 - vzduchotechnika HZ'!$C$82:$J$105,'vzt1 - vzduchotechnika HZ'!$C$111:$K$178</definedName>
    <definedName name="_xlnm.Print_Titles" localSheetId="4">'vzt1 - vzduchotechnika HZ'!$125:$125</definedName>
    <definedName name="_xlnm._FilterDatabase" localSheetId="5" hidden="1">'vzt2 - vzduchotechnika OU'!$C$125:$K$160</definedName>
    <definedName name="_xlnm.Print_Area" localSheetId="5">'vzt2 - vzduchotechnika OU'!$C$4:$J$76,'vzt2 - vzduchotechnika OU'!$C$82:$J$105,'vzt2 - vzduchotechnika OU'!$C$111:$K$160</definedName>
    <definedName name="_xlnm.Print_Titles" localSheetId="5">'vzt2 - vzduchotechnika OU'!$125:$125</definedName>
    <definedName name="_xlnm._FilterDatabase" localSheetId="6" hidden="1">'zti1 - zdravotní technika HZ'!$C$129:$K$207</definedName>
    <definedName name="_xlnm.Print_Area" localSheetId="6">'zti1 - zdravotní technika HZ'!$C$4:$J$76,'zti1 - zdravotní technika HZ'!$C$82:$J$109,'zti1 - zdravotní technika HZ'!$C$115:$K$207</definedName>
    <definedName name="_xlnm.Print_Titles" localSheetId="6">'zti1 - zdravotní technika HZ'!$129:$129</definedName>
    <definedName name="_xlnm._FilterDatabase" localSheetId="7" hidden="1">'zti2 - zdravotní technika OU'!$C$127:$K$200</definedName>
    <definedName name="_xlnm.Print_Area" localSheetId="7">'zti2 - zdravotní technika OU'!$C$4:$J$76,'zti2 - zdravotní technika OU'!$C$82:$J$107,'zti2 - zdravotní technika OU'!$C$113:$K$200</definedName>
    <definedName name="_xlnm.Print_Titles" localSheetId="7">'zti2 - zdravotní technika OU'!$127:$127</definedName>
  </definedNames>
  <calcPr/>
</workbook>
</file>

<file path=xl/calcChain.xml><?xml version="1.0" encoding="utf-8"?>
<calcChain xmlns="http://schemas.openxmlformats.org/spreadsheetml/2006/main">
  <c i="8" l="1" r="J39"/>
  <c r="J38"/>
  <c i="1" r="AY104"/>
  <c i="8" r="J37"/>
  <c i="1" r="AX104"/>
  <c i="8"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93"/>
  <c r="J22"/>
  <c r="J20"/>
  <c r="E20"/>
  <c r="F125"/>
  <c r="J19"/>
  <c r="J17"/>
  <c r="E17"/>
  <c r="F124"/>
  <c r="J16"/>
  <c r="J14"/>
  <c r="J91"/>
  <c r="E7"/>
  <c r="E85"/>
  <c i="7" r="J39"/>
  <c r="J38"/>
  <c i="1" r="AY103"/>
  <c i="7" r="J37"/>
  <c i="1" r="AX103"/>
  <c i="7"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F124"/>
  <c r="E122"/>
  <c r="F91"/>
  <c r="E89"/>
  <c r="J26"/>
  <c r="E26"/>
  <c r="J127"/>
  <c r="J25"/>
  <c r="J23"/>
  <c r="E23"/>
  <c r="J93"/>
  <c r="J22"/>
  <c r="J20"/>
  <c r="E20"/>
  <c r="F127"/>
  <c r="J19"/>
  <c r="J17"/>
  <c r="E17"/>
  <c r="F93"/>
  <c r="J16"/>
  <c r="J14"/>
  <c r="J124"/>
  <c r="E7"/>
  <c r="E85"/>
  <c i="6" r="J39"/>
  <c r="J38"/>
  <c i="1" r="AY101"/>
  <c i="6" r="J37"/>
  <c i="1" r="AX101"/>
  <c i="6"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94"/>
  <c r="J19"/>
  <c r="J17"/>
  <c r="E17"/>
  <c r="F93"/>
  <c r="J16"/>
  <c r="J14"/>
  <c r="J120"/>
  <c r="E7"/>
  <c r="E85"/>
  <c i="5" r="J39"/>
  <c r="J38"/>
  <c i="1" r="AY100"/>
  <c i="5" r="J37"/>
  <c i="1" r="AX100"/>
  <c i="5" r="BI178"/>
  <c r="BH178"/>
  <c r="BG178"/>
  <c r="BF178"/>
  <c r="T178"/>
  <c r="T177"/>
  <c r="T176"/>
  <c r="R178"/>
  <c r="R177"/>
  <c r="R176"/>
  <c r="P178"/>
  <c r="P177"/>
  <c r="P176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120"/>
  <c r="E7"/>
  <c r="E85"/>
  <c i="4" r="J39"/>
  <c r="J38"/>
  <c i="1" r="AY98"/>
  <c i="4" r="J37"/>
  <c i="1" r="AX98"/>
  <c i="4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120"/>
  <c r="E7"/>
  <c r="E85"/>
  <c i="3" r="J39"/>
  <c r="J38"/>
  <c i="1" r="AY97"/>
  <c i="3" r="J37"/>
  <c i="1" r="AX97"/>
  <c i="3"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91"/>
  <c r="E89"/>
  <c r="J26"/>
  <c r="E26"/>
  <c r="J94"/>
  <c r="J25"/>
  <c r="J23"/>
  <c r="E23"/>
  <c r="J123"/>
  <c r="J22"/>
  <c r="J20"/>
  <c r="E20"/>
  <c r="F94"/>
  <c r="J19"/>
  <c r="J17"/>
  <c r="E17"/>
  <c r="F123"/>
  <c r="J16"/>
  <c r="J14"/>
  <c r="J121"/>
  <c r="E7"/>
  <c r="E115"/>
  <c i="2" r="J37"/>
  <c r="J36"/>
  <c i="1" r="AY95"/>
  <c i="2" r="J35"/>
  <c i="1" r="AX95"/>
  <c i="2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89"/>
  <c r="E7"/>
  <c r="E110"/>
  <c i="1" r="L90"/>
  <c r="AM90"/>
  <c r="AM89"/>
  <c r="L89"/>
  <c r="AM87"/>
  <c r="L87"/>
  <c r="L85"/>
  <c r="L84"/>
  <c i="8" r="BK159"/>
  <c r="BK156"/>
  <c r="BK155"/>
  <c r="BK154"/>
  <c r="BK153"/>
  <c r="BK149"/>
  <c r="BK148"/>
  <c r="J147"/>
  <c r="BK143"/>
  <c r="BK142"/>
  <c r="BK137"/>
  <c i="7" r="J197"/>
  <c r="J190"/>
  <c r="J184"/>
  <c r="J179"/>
  <c r="J172"/>
  <c r="J169"/>
  <c r="J164"/>
  <c r="BK163"/>
  <c r="J147"/>
  <c r="BK142"/>
  <c r="J140"/>
  <c r="J138"/>
  <c r="J133"/>
  <c i="6" r="BK154"/>
  <c r="BK153"/>
  <c r="J151"/>
  <c r="J142"/>
  <c r="BK140"/>
  <c r="J137"/>
  <c r="BK133"/>
  <c r="J131"/>
  <c r="J129"/>
  <c i="5" r="J171"/>
  <c r="J167"/>
  <c r="BK165"/>
  <c r="J160"/>
  <c r="J159"/>
  <c r="BK148"/>
  <c r="BK146"/>
  <c r="BK144"/>
  <c r="J135"/>
  <c r="BK134"/>
  <c i="4" r="BK169"/>
  <c r="J161"/>
  <c r="BK159"/>
  <c r="BK157"/>
  <c r="J154"/>
  <c r="BK152"/>
  <c r="BK150"/>
  <c r="J147"/>
  <c r="J144"/>
  <c r="BK137"/>
  <c i="3" r="J198"/>
  <c r="J193"/>
  <c r="BK190"/>
  <c r="J188"/>
  <c r="J186"/>
  <c r="BK180"/>
  <c r="BK171"/>
  <c r="BK167"/>
  <c r="J164"/>
  <c r="BK163"/>
  <c r="J162"/>
  <c r="BK158"/>
  <c r="BK151"/>
  <c r="BK149"/>
  <c r="J148"/>
  <c r="J146"/>
  <c r="J145"/>
  <c r="J143"/>
  <c r="BK141"/>
  <c r="BK138"/>
  <c r="J134"/>
  <c r="BK130"/>
  <c i="2" r="J137"/>
  <c r="BK129"/>
  <c i="1" r="AS96"/>
  <c i="8" r="BK196"/>
  <c i="7" r="BK207"/>
  <c r="BK203"/>
  <c r="BK201"/>
  <c r="BK196"/>
  <c r="J194"/>
  <c r="J193"/>
  <c r="J187"/>
  <c r="J181"/>
  <c r="BK180"/>
  <c r="BK179"/>
  <c r="BK173"/>
  <c r="BK170"/>
  <c r="J160"/>
  <c r="BK159"/>
  <c r="J154"/>
  <c r="J148"/>
  <c r="BK145"/>
  <c i="3" r="BK133"/>
  <c r="J132"/>
  <c r="J130"/>
  <c i="2" r="J135"/>
  <c r="J132"/>
  <c r="BK124"/>
  <c i="7" r="BK202"/>
  <c r="BK192"/>
  <c r="BK190"/>
  <c r="J189"/>
  <c r="BK187"/>
  <c r="J185"/>
  <c r="J177"/>
  <c r="J175"/>
  <c r="BK172"/>
  <c r="BK171"/>
  <c r="BK169"/>
  <c r="BK167"/>
  <c r="BK165"/>
  <c r="BK164"/>
  <c r="BK161"/>
  <c r="J157"/>
  <c r="BK151"/>
  <c r="J146"/>
  <c r="J144"/>
  <c r="J139"/>
  <c r="BK137"/>
  <c i="6" r="J160"/>
  <c r="J154"/>
  <c r="BK150"/>
  <c r="BK148"/>
  <c r="J139"/>
  <c r="J136"/>
  <c r="J135"/>
  <c r="BK130"/>
  <c r="BK129"/>
  <c i="5" r="J175"/>
  <c r="BK172"/>
  <c r="J168"/>
  <c r="BK167"/>
  <c r="BK166"/>
  <c r="J164"/>
  <c r="BK153"/>
  <c r="J150"/>
  <c r="J148"/>
  <c r="J147"/>
  <c r="BK143"/>
  <c r="J142"/>
  <c r="BK135"/>
  <c r="BK132"/>
  <c i="4" r="J167"/>
  <c r="BK165"/>
  <c r="J162"/>
  <c r="BK149"/>
  <c r="BK145"/>
  <c r="BK144"/>
  <c r="J139"/>
  <c r="J135"/>
  <c r="J134"/>
  <c r="BK133"/>
  <c r="J131"/>
  <c r="J130"/>
  <c r="J129"/>
  <c i="3" r="BK194"/>
  <c r="BK188"/>
  <c r="J184"/>
  <c r="BK183"/>
  <c r="J180"/>
  <c r="J178"/>
  <c r="J176"/>
  <c r="J174"/>
  <c r="BK169"/>
  <c r="J165"/>
  <c r="J163"/>
  <c r="BK154"/>
  <c r="J153"/>
  <c r="J149"/>
  <c r="BK145"/>
  <c r="J144"/>
  <c r="J136"/>
  <c r="J133"/>
  <c i="2" r="BK138"/>
  <c r="J131"/>
  <c r="J130"/>
  <c r="J128"/>
  <c r="J123"/>
  <c i="8" r="J192"/>
  <c r="J191"/>
  <c r="BK177"/>
  <c r="J176"/>
  <c r="BK174"/>
  <c r="J173"/>
  <c r="J172"/>
  <c r="J171"/>
  <c r="BK170"/>
  <c r="BK169"/>
  <c r="J168"/>
  <c r="BK167"/>
  <c r="BK166"/>
  <c r="BK165"/>
  <c r="BK164"/>
  <c r="J162"/>
  <c r="J161"/>
  <c r="J160"/>
  <c r="J159"/>
  <c r="BK158"/>
  <c r="BK157"/>
  <c r="J156"/>
  <c r="J155"/>
  <c r="J154"/>
  <c r="BK150"/>
  <c r="J148"/>
  <c r="BK147"/>
  <c r="BK146"/>
  <c r="J145"/>
  <c r="J144"/>
  <c r="BK141"/>
  <c r="J140"/>
  <c r="J139"/>
  <c r="BK138"/>
  <c r="J137"/>
  <c r="BK136"/>
  <c r="J133"/>
  <c r="BK132"/>
  <c r="BK131"/>
  <c i="7" r="J205"/>
  <c r="BK204"/>
  <c r="J203"/>
  <c r="BK186"/>
  <c r="BK185"/>
  <c r="BK181"/>
  <c r="J173"/>
  <c r="J166"/>
  <c r="J163"/>
  <c r="BK156"/>
  <c r="J153"/>
  <c r="J152"/>
  <c r="BK147"/>
  <c r="BK139"/>
  <c r="J137"/>
  <c r="J134"/>
  <c i="6" r="J152"/>
  <c r="J148"/>
  <c r="BK147"/>
  <c r="BK141"/>
  <c r="BK138"/>
  <c r="J133"/>
  <c i="5" r="J165"/>
  <c r="J158"/>
  <c r="BK154"/>
  <c r="J149"/>
  <c r="BK141"/>
  <c r="BK138"/>
  <c r="BK130"/>
  <c i="4" r="BK166"/>
  <c r="BK164"/>
  <c r="J159"/>
  <c r="BK155"/>
  <c r="J152"/>
  <c r="J149"/>
  <c r="J145"/>
  <c r="BK142"/>
  <c r="BK134"/>
  <c i="3" r="BK192"/>
  <c r="J191"/>
  <c r="J183"/>
  <c r="BK182"/>
  <c r="J175"/>
  <c r="BK170"/>
  <c r="BK165"/>
  <c r="BK164"/>
  <c r="BK162"/>
  <c r="BK161"/>
  <c r="J158"/>
  <c r="BK155"/>
  <c r="BK144"/>
  <c r="J138"/>
  <c r="J137"/>
  <c r="BK132"/>
  <c i="2" r="J138"/>
  <c r="BK137"/>
  <c r="BK130"/>
  <c r="J129"/>
  <c r="J127"/>
  <c i="1" r="AS102"/>
  <c i="8" r="BK200"/>
  <c i="7" r="BK199"/>
  <c r="BK197"/>
  <c r="BK189"/>
  <c r="J186"/>
  <c r="BK183"/>
  <c r="BK182"/>
  <c r="J176"/>
  <c r="J171"/>
  <c r="J165"/>
  <c r="J159"/>
  <c r="BK158"/>
  <c r="BK140"/>
  <c i="6" r="BK151"/>
  <c r="BK146"/>
  <c r="J143"/>
  <c r="BK139"/>
  <c i="5" r="J178"/>
  <c r="BK173"/>
  <c r="BK170"/>
  <c r="J169"/>
  <c r="BK164"/>
  <c r="BK155"/>
  <c r="J153"/>
  <c r="BK151"/>
  <c r="J146"/>
  <c r="J144"/>
  <c r="J139"/>
  <c r="J134"/>
  <c r="J132"/>
  <c r="J130"/>
  <c i="4" r="BK167"/>
  <c r="J166"/>
  <c r="BK160"/>
  <c r="BK156"/>
  <c r="J150"/>
  <c r="J148"/>
  <c r="J142"/>
  <c r="BK141"/>
  <c r="BK138"/>
  <c r="J136"/>
  <c r="BK129"/>
  <c i="3" r="J196"/>
  <c r="BK195"/>
  <c r="BK186"/>
  <c r="J179"/>
  <c r="BK176"/>
  <c r="BK174"/>
  <c r="J173"/>
  <c r="J169"/>
  <c r="BK157"/>
  <c r="J156"/>
  <c r="J155"/>
  <c r="J154"/>
  <c r="J152"/>
  <c r="BK150"/>
  <c r="BK146"/>
  <c r="BK142"/>
  <c r="J141"/>
  <c r="BK140"/>
  <c i="2" r="J134"/>
  <c i="8" r="BK193"/>
  <c r="J193"/>
  <c r="BK192"/>
  <c r="BK191"/>
  <c r="BK190"/>
  <c r="J190"/>
  <c r="BK189"/>
  <c r="J189"/>
  <c r="BK188"/>
  <c r="J186"/>
  <c r="J185"/>
  <c r="J184"/>
  <c i="7" r="J207"/>
  <c r="J199"/>
  <c r="BK193"/>
  <c r="J188"/>
  <c r="BK184"/>
  <c r="J183"/>
  <c r="BK178"/>
  <c r="BK177"/>
  <c r="J155"/>
  <c r="BK154"/>
  <c r="BK146"/>
  <c r="BK141"/>
  <c r="BK138"/>
  <c r="BK134"/>
  <c i="6" r="BK160"/>
  <c r="J153"/>
  <c r="BK149"/>
  <c r="J146"/>
  <c r="J144"/>
  <c r="BK143"/>
  <c r="BK136"/>
  <c r="J132"/>
  <c i="5" r="J173"/>
  <c r="J166"/>
  <c r="BK162"/>
  <c r="BK161"/>
  <c r="BK160"/>
  <c r="BK159"/>
  <c r="BK157"/>
  <c r="BK156"/>
  <c r="BK152"/>
  <c r="J151"/>
  <c r="BK150"/>
  <c r="BK145"/>
  <c r="BK142"/>
  <c r="J140"/>
  <c r="BK139"/>
  <c r="J137"/>
  <c r="J133"/>
  <c r="J129"/>
  <c i="4" r="J163"/>
  <c r="J160"/>
  <c r="J157"/>
  <c r="J153"/>
  <c r="BK151"/>
  <c r="J141"/>
  <c r="J140"/>
  <c r="J137"/>
  <c i="3" r="BK198"/>
  <c r="BK196"/>
  <c r="J190"/>
  <c r="J181"/>
  <c r="BK179"/>
  <c r="BK178"/>
  <c r="J177"/>
  <c r="BK173"/>
  <c r="J170"/>
  <c r="J168"/>
  <c r="J159"/>
  <c r="J157"/>
  <c r="BK156"/>
  <c r="BK152"/>
  <c r="BK143"/>
  <c r="J140"/>
  <c r="BK137"/>
  <c r="BK136"/>
  <c r="BK131"/>
  <c i="2" r="BK134"/>
  <c r="BK126"/>
  <c i="8" r="BK198"/>
  <c r="J198"/>
  <c r="BK197"/>
  <c r="J197"/>
  <c r="J196"/>
  <c r="BK194"/>
  <c r="J194"/>
  <c r="BK180"/>
  <c r="J179"/>
  <c r="BK178"/>
  <c r="J177"/>
  <c r="BK176"/>
  <c r="J174"/>
  <c r="BK173"/>
  <c r="BK172"/>
  <c r="BK171"/>
  <c r="J170"/>
  <c r="J169"/>
  <c r="BK168"/>
  <c r="J167"/>
  <c r="J166"/>
  <c r="J165"/>
  <c r="J164"/>
  <c r="BK163"/>
  <c r="J163"/>
  <c r="BK162"/>
  <c r="BK161"/>
  <c r="BK160"/>
  <c r="J153"/>
  <c r="BK151"/>
  <c r="J146"/>
  <c r="BK144"/>
  <c r="J143"/>
  <c r="BK139"/>
  <c r="J138"/>
  <c r="J136"/>
  <c r="BK133"/>
  <c r="J132"/>
  <c i="7" r="J198"/>
  <c r="J182"/>
  <c r="J180"/>
  <c r="J178"/>
  <c r="BK175"/>
  <c r="J168"/>
  <c r="J167"/>
  <c r="BK166"/>
  <c r="BK162"/>
  <c r="BK160"/>
  <c r="BK157"/>
  <c r="J156"/>
  <c r="BK155"/>
  <c r="J151"/>
  <c r="J149"/>
  <c r="BK144"/>
  <c r="J143"/>
  <c r="J141"/>
  <c i="6" r="BK157"/>
  <c r="BK155"/>
  <c r="BK152"/>
  <c r="J150"/>
  <c r="J149"/>
  <c r="J147"/>
  <c r="J141"/>
  <c r="J140"/>
  <c r="J138"/>
  <c r="BK137"/>
  <c r="BK135"/>
  <c r="BK134"/>
  <c r="BK132"/>
  <c r="BK131"/>
  <c i="5" r="BK175"/>
  <c r="J172"/>
  <c r="J170"/>
  <c r="BK169"/>
  <c r="BK168"/>
  <c r="J162"/>
  <c r="J161"/>
  <c r="BK158"/>
  <c r="J157"/>
  <c r="J156"/>
  <c r="J155"/>
  <c r="J154"/>
  <c r="J152"/>
  <c r="BK149"/>
  <c r="J143"/>
  <c r="J136"/>
  <c r="BK133"/>
  <c r="J131"/>
  <c r="BK129"/>
  <c i="4" r="J169"/>
  <c r="J164"/>
  <c r="BK162"/>
  <c r="BK161"/>
  <c r="J156"/>
  <c r="BK153"/>
  <c r="BK148"/>
  <c r="BK147"/>
  <c r="BK146"/>
  <c r="J138"/>
  <c r="BK136"/>
  <c r="BK135"/>
  <c r="BK131"/>
  <c i="3" r="BK189"/>
  <c r="BK187"/>
  <c r="BK184"/>
  <c r="J182"/>
  <c r="BK177"/>
  <c r="BK175"/>
  <c r="J172"/>
  <c r="J171"/>
  <c r="J167"/>
  <c r="J166"/>
  <c r="J151"/>
  <c r="J150"/>
  <c r="BK148"/>
  <c r="BK139"/>
  <c r="BK134"/>
  <c r="J131"/>
  <c i="2" r="BK135"/>
  <c r="BK131"/>
  <c r="BK127"/>
  <c r="J126"/>
  <c r="BK125"/>
  <c i="8" r="J200"/>
  <c r="J188"/>
  <c r="BK187"/>
  <c r="J187"/>
  <c r="BK186"/>
  <c r="BK185"/>
  <c r="BK184"/>
  <c r="BK183"/>
  <c r="J183"/>
  <c r="BK182"/>
  <c r="J182"/>
  <c r="BK181"/>
  <c r="J181"/>
  <c r="J180"/>
  <c r="BK179"/>
  <c r="J178"/>
  <c r="J158"/>
  <c r="J157"/>
  <c r="J151"/>
  <c r="J150"/>
  <c r="J149"/>
  <c r="BK145"/>
  <c r="J142"/>
  <c r="J141"/>
  <c r="BK140"/>
  <c r="J131"/>
  <c i="7" r="BK205"/>
  <c r="J204"/>
  <c r="J202"/>
  <c r="J201"/>
  <c r="BK198"/>
  <c r="J196"/>
  <c r="BK194"/>
  <c r="J192"/>
  <c r="BK188"/>
  <c r="BK176"/>
  <c r="J170"/>
  <c r="BK168"/>
  <c r="J162"/>
  <c r="J161"/>
  <c r="J158"/>
  <c r="BK153"/>
  <c r="BK152"/>
  <c r="BK149"/>
  <c r="BK148"/>
  <c r="J145"/>
  <c r="BK143"/>
  <c r="J142"/>
  <c r="BK133"/>
  <c i="6" r="J157"/>
  <c r="J155"/>
  <c r="BK144"/>
  <c r="BK142"/>
  <c r="J134"/>
  <c r="J130"/>
  <c i="5" r="BK178"/>
  <c r="BK171"/>
  <c r="BK147"/>
  <c r="J145"/>
  <c r="J141"/>
  <c r="BK140"/>
  <c r="J138"/>
  <c r="BK137"/>
  <c r="BK136"/>
  <c r="BK131"/>
  <c i="4" r="J165"/>
  <c r="BK163"/>
  <c r="J155"/>
  <c r="BK154"/>
  <c r="J151"/>
  <c r="J146"/>
  <c r="BK140"/>
  <c r="BK139"/>
  <c r="J133"/>
  <c r="BK130"/>
  <c i="3" r="J195"/>
  <c r="J194"/>
  <c r="BK193"/>
  <c r="J192"/>
  <c r="BK191"/>
  <c r="J189"/>
  <c r="J187"/>
  <c r="BK181"/>
  <c r="BK172"/>
  <c r="BK168"/>
  <c r="BK166"/>
  <c r="J161"/>
  <c r="BK159"/>
  <c r="BK153"/>
  <c r="J142"/>
  <c r="J139"/>
  <c i="2" r="BK132"/>
  <c r="BK128"/>
  <c r="J125"/>
  <c r="J124"/>
  <c r="BK123"/>
  <c i="1" r="AS99"/>
  <c i="2" l="1" r="BK133"/>
  <c r="J133"/>
  <c r="J99"/>
  <c i="3" r="P129"/>
  <c r="BK147"/>
  <c r="J147"/>
  <c r="J102"/>
  <c r="P147"/>
  <c r="P185"/>
  <c i="4" r="BK143"/>
  <c r="J143"/>
  <c r="J102"/>
  <c r="R158"/>
  <c i="5" r="T163"/>
  <c i="6" r="P128"/>
  <c i="7" r="P132"/>
  <c r="P131"/>
  <c i="8" r="BK195"/>
  <c r="J195"/>
  <c r="J105"/>
  <c i="2" r="R136"/>
  <c i="3" r="R135"/>
  <c r="R160"/>
  <c i="4" r="T132"/>
  <c r="T158"/>
  <c i="5" r="P128"/>
  <c i="6" r="BK128"/>
  <c r="J128"/>
  <c r="J100"/>
  <c r="T145"/>
  <c i="7" r="BK136"/>
  <c r="J136"/>
  <c r="J102"/>
  <c r="T136"/>
  <c r="R150"/>
  <c r="P174"/>
  <c i="8" r="BK130"/>
  <c r="BK129"/>
  <c r="J129"/>
  <c r="J99"/>
  <c r="P130"/>
  <c r="P129"/>
  <c r="R130"/>
  <c r="R129"/>
  <c r="T130"/>
  <c r="T129"/>
  <c r="BK135"/>
  <c r="J135"/>
  <c r="J102"/>
  <c r="P135"/>
  <c r="T135"/>
  <c r="P152"/>
  <c r="T152"/>
  <c r="R195"/>
  <c i="2" r="R122"/>
  <c r="P136"/>
  <c i="3" r="BK129"/>
  <c r="J129"/>
  <c r="J100"/>
  <c r="T135"/>
  <c r="R147"/>
  <c r="R185"/>
  <c i="4" r="P128"/>
  <c r="T128"/>
  <c r="T127"/>
  <c r="T126"/>
  <c r="T143"/>
  <c i="5" r="BK163"/>
  <c r="J163"/>
  <c r="J101"/>
  <c i="6" r="R128"/>
  <c i="7" r="P136"/>
  <c r="P135"/>
  <c r="BK150"/>
  <c r="J150"/>
  <c r="J103"/>
  <c r="T150"/>
  <c r="R174"/>
  <c r="BK191"/>
  <c r="J191"/>
  <c r="J105"/>
  <c r="R191"/>
  <c r="BK195"/>
  <c r="J195"/>
  <c r="J106"/>
  <c r="R195"/>
  <c r="BK200"/>
  <c r="J200"/>
  <c r="J107"/>
  <c r="R200"/>
  <c i="8" r="P195"/>
  <c i="2" r="BK122"/>
  <c r="BK121"/>
  <c r="J121"/>
  <c r="J97"/>
  <c r="T133"/>
  <c i="3" r="T129"/>
  <c r="P160"/>
  <c i="4" r="R132"/>
  <c r="P158"/>
  <c i="5" r="P163"/>
  <c i="6" r="T128"/>
  <c r="T127"/>
  <c r="T126"/>
  <c i="8" r="T195"/>
  <c i="2" r="P133"/>
  <c i="3" r="P135"/>
  <c r="T147"/>
  <c r="BK185"/>
  <c r="J185"/>
  <c r="J104"/>
  <c i="4" r="P132"/>
  <c r="BK158"/>
  <c r="J158"/>
  <c r="J103"/>
  <c i="5" r="BK128"/>
  <c r="J128"/>
  <c r="J100"/>
  <c r="R163"/>
  <c i="6" r="R145"/>
  <c i="7" r="T132"/>
  <c r="T131"/>
  <c i="8" r="P175"/>
  <c i="2" r="T122"/>
  <c r="T121"/>
  <c r="R133"/>
  <c i="3" r="R129"/>
  <c r="R128"/>
  <c r="R127"/>
  <c r="BK160"/>
  <c r="J160"/>
  <c r="J103"/>
  <c r="T185"/>
  <c i="4" r="BK128"/>
  <c r="R128"/>
  <c r="R143"/>
  <c i="5" r="R128"/>
  <c r="R127"/>
  <c r="R126"/>
  <c i="6" r="P145"/>
  <c i="8" r="R175"/>
  <c i="2" r="T136"/>
  <c i="7" r="BK132"/>
  <c r="J132"/>
  <c r="J100"/>
  <c r="R132"/>
  <c r="R131"/>
  <c r="R136"/>
  <c r="R135"/>
  <c r="P150"/>
  <c r="BK174"/>
  <c r="J174"/>
  <c r="J104"/>
  <c r="T174"/>
  <c r="P191"/>
  <c r="T191"/>
  <c r="P195"/>
  <c r="T195"/>
  <c r="P200"/>
  <c r="T200"/>
  <c i="8" r="BK175"/>
  <c r="J175"/>
  <c r="J104"/>
  <c i="2" r="P122"/>
  <c r="P121"/>
  <c r="P120"/>
  <c i="1" r="AU95"/>
  <c i="2" r="BK136"/>
  <c r="J136"/>
  <c r="J100"/>
  <c i="3" r="BK135"/>
  <c r="J135"/>
  <c r="J101"/>
  <c r="T160"/>
  <c i="4" r="BK132"/>
  <c r="J132"/>
  <c r="J101"/>
  <c r="P143"/>
  <c i="5" r="T128"/>
  <c r="T127"/>
  <c r="T126"/>
  <c i="6" r="BK145"/>
  <c r="J145"/>
  <c r="J101"/>
  <c i="8" r="R135"/>
  <c r="BK152"/>
  <c r="J152"/>
  <c r="J103"/>
  <c r="R152"/>
  <c r="T175"/>
  <c i="2" r="E85"/>
  <c i="3" r="BE140"/>
  <c r="BE152"/>
  <c r="BE154"/>
  <c r="BE158"/>
  <c r="BE162"/>
  <c r="BE163"/>
  <c r="BE164"/>
  <c r="BE165"/>
  <c r="BE175"/>
  <c r="BE177"/>
  <c r="BE186"/>
  <c r="BE190"/>
  <c i="4" r="J91"/>
  <c r="J94"/>
  <c r="F123"/>
  <c r="BE136"/>
  <c r="BE137"/>
  <c r="BE138"/>
  <c r="BE149"/>
  <c r="BE161"/>
  <c r="BE162"/>
  <c i="5" r="J93"/>
  <c r="BE172"/>
  <c r="BE175"/>
  <c i="6" r="E114"/>
  <c r="F123"/>
  <c r="BE143"/>
  <c r="BE147"/>
  <c r="BE148"/>
  <c r="BE150"/>
  <c r="BE151"/>
  <c r="BE152"/>
  <c i="7" r="BE134"/>
  <c r="BE139"/>
  <c r="BE140"/>
  <c r="BE155"/>
  <c r="BE165"/>
  <c r="BE167"/>
  <c r="BE171"/>
  <c r="BE178"/>
  <c r="BE193"/>
  <c r="BE203"/>
  <c r="BE207"/>
  <c i="8" r="F93"/>
  <c r="E116"/>
  <c r="J122"/>
  <c r="J124"/>
  <c r="BE136"/>
  <c r="BE137"/>
  <c r="BE138"/>
  <c r="BE142"/>
  <c r="BE143"/>
  <c r="BE149"/>
  <c r="BE150"/>
  <c r="BE151"/>
  <c r="BE155"/>
  <c r="BE179"/>
  <c r="BE181"/>
  <c r="BE183"/>
  <c r="BE184"/>
  <c r="BE185"/>
  <c r="BE187"/>
  <c i="2" r="J114"/>
  <c r="BE124"/>
  <c i="3" r="J93"/>
  <c r="J124"/>
  <c r="BE133"/>
  <c r="BE145"/>
  <c r="BE151"/>
  <c r="BE172"/>
  <c r="BE174"/>
  <c r="BE180"/>
  <c r="BE181"/>
  <c r="BE188"/>
  <c r="BE196"/>
  <c r="BK197"/>
  <c r="J197"/>
  <c r="J105"/>
  <c i="4" r="BE134"/>
  <c r="BE152"/>
  <c r="BE157"/>
  <c r="BE160"/>
  <c i="5" r="J94"/>
  <c r="BE132"/>
  <c r="BE140"/>
  <c r="BE142"/>
  <c r="BE148"/>
  <c r="BE151"/>
  <c r="BE166"/>
  <c r="BE167"/>
  <c r="BE173"/>
  <c r="BK177"/>
  <c r="J177"/>
  <c r="J104"/>
  <c i="6" r="J91"/>
  <c r="BE129"/>
  <c r="BE136"/>
  <c r="BE153"/>
  <c r="BE154"/>
  <c r="BE160"/>
  <c i="7" r="F94"/>
  <c r="J126"/>
  <c r="BE146"/>
  <c r="BE176"/>
  <c r="BE177"/>
  <c r="BE185"/>
  <c r="BE204"/>
  <c i="8" r="F94"/>
  <c r="BE141"/>
  <c r="BE145"/>
  <c r="BE147"/>
  <c r="BE153"/>
  <c r="BE156"/>
  <c r="BE158"/>
  <c r="BE160"/>
  <c r="BE161"/>
  <c r="BE163"/>
  <c r="BE167"/>
  <c r="BE170"/>
  <c r="BE171"/>
  <c r="BE172"/>
  <c r="BE177"/>
  <c r="BE178"/>
  <c r="BE180"/>
  <c r="BE193"/>
  <c r="BE196"/>
  <c r="BE197"/>
  <c r="BE198"/>
  <c i="2" r="F92"/>
  <c r="F116"/>
  <c r="BE132"/>
  <c r="BE135"/>
  <c r="BE137"/>
  <c r="BE138"/>
  <c i="3" r="F93"/>
  <c r="F124"/>
  <c r="BE141"/>
  <c r="BE146"/>
  <c r="BE148"/>
  <c r="BE171"/>
  <c r="BE183"/>
  <c i="4" r="F93"/>
  <c r="E114"/>
  <c r="BE142"/>
  <c r="BE144"/>
  <c r="BE145"/>
  <c r="BE148"/>
  <c r="BE150"/>
  <c r="BE164"/>
  <c r="BE165"/>
  <c r="BE169"/>
  <c i="5" r="F93"/>
  <c r="BE137"/>
  <c r="BE146"/>
  <c r="BE147"/>
  <c r="BE155"/>
  <c r="BE158"/>
  <c i="6" r="J93"/>
  <c r="J123"/>
  <c r="BE131"/>
  <c r="BE133"/>
  <c r="BE135"/>
  <c r="BE137"/>
  <c r="BE138"/>
  <c r="BE142"/>
  <c r="BE157"/>
  <c i="7" r="E118"/>
  <c r="BE137"/>
  <c r="BE179"/>
  <c r="BE189"/>
  <c r="BE190"/>
  <c r="BE196"/>
  <c r="BE205"/>
  <c i="8" r="BE182"/>
  <c r="BE186"/>
  <c r="BE189"/>
  <c r="BE190"/>
  <c r="BE191"/>
  <c r="BE192"/>
  <c r="BE200"/>
  <c i="2" r="J116"/>
  <c r="BE123"/>
  <c r="BE127"/>
  <c r="BE130"/>
  <c r="BE131"/>
  <c i="3" r="BE134"/>
  <c r="BE136"/>
  <c r="BE137"/>
  <c r="BE153"/>
  <c r="BE159"/>
  <c r="BE184"/>
  <c r="BE191"/>
  <c r="BE192"/>
  <c r="BE193"/>
  <c r="BE194"/>
  <c r="BE198"/>
  <c i="4" r="BE131"/>
  <c r="BE135"/>
  <c r="BE151"/>
  <c i="5" r="J91"/>
  <c r="E114"/>
  <c r="F123"/>
  <c r="BE150"/>
  <c r="BE154"/>
  <c r="BE159"/>
  <c r="BE160"/>
  <c i="6" r="F122"/>
  <c r="BE144"/>
  <c r="BK156"/>
  <c r="J156"/>
  <c r="J102"/>
  <c i="7" r="J91"/>
  <c r="J94"/>
  <c r="BE138"/>
  <c r="BE144"/>
  <c r="BE145"/>
  <c r="BE152"/>
  <c r="BE154"/>
  <c r="BE156"/>
  <c r="BE162"/>
  <c r="BE173"/>
  <c r="BE175"/>
  <c r="BE194"/>
  <c i="8" r="BE188"/>
  <c i="2" r="BE134"/>
  <c i="3" r="J91"/>
  <c r="BE130"/>
  <c r="BE131"/>
  <c r="BE149"/>
  <c r="BE150"/>
  <c r="BE157"/>
  <c r="BE166"/>
  <c r="BE168"/>
  <c r="BE169"/>
  <c r="BE195"/>
  <c i="4" r="BE130"/>
  <c r="BE133"/>
  <c r="BE139"/>
  <c r="BE153"/>
  <c r="BE154"/>
  <c r="BK168"/>
  <c r="J168"/>
  <c r="J104"/>
  <c i="5" r="BE133"/>
  <c r="BE135"/>
  <c r="BE136"/>
  <c r="BE143"/>
  <c r="BE144"/>
  <c r="BE156"/>
  <c r="BE157"/>
  <c r="BE162"/>
  <c r="BE168"/>
  <c r="BE169"/>
  <c r="BE170"/>
  <c r="BE171"/>
  <c r="BE178"/>
  <c i="6" r="BE132"/>
  <c r="BE134"/>
  <c r="BE146"/>
  <c r="BE149"/>
  <c r="BE155"/>
  <c i="7" r="F126"/>
  <c r="BE133"/>
  <c r="BE142"/>
  <c r="BE143"/>
  <c r="BE149"/>
  <c r="BE151"/>
  <c r="BE157"/>
  <c r="BE158"/>
  <c r="BE159"/>
  <c r="BE161"/>
  <c r="BE164"/>
  <c r="BE180"/>
  <c r="BE188"/>
  <c r="BE192"/>
  <c r="BE202"/>
  <c i="8" r="J94"/>
  <c r="BE133"/>
  <c r="BE139"/>
  <c r="BE140"/>
  <c r="BE148"/>
  <c r="BE154"/>
  <c r="BE159"/>
  <c r="BE162"/>
  <c r="BE164"/>
  <c r="BE165"/>
  <c r="BE166"/>
  <c r="BE168"/>
  <c r="BE169"/>
  <c r="BE173"/>
  <c r="BE174"/>
  <c r="BE176"/>
  <c i="2" r="J92"/>
  <c r="BE126"/>
  <c r="BE129"/>
  <c i="3" r="BE132"/>
  <c r="BE138"/>
  <c r="BE139"/>
  <c r="BE142"/>
  <c r="BE143"/>
  <c r="BE167"/>
  <c r="BE173"/>
  <c r="BE182"/>
  <c r="BE187"/>
  <c i="4" r="J93"/>
  <c r="BE140"/>
  <c r="BE141"/>
  <c r="BE146"/>
  <c r="BE147"/>
  <c r="BE159"/>
  <c r="BE163"/>
  <c i="5" r="BE129"/>
  <c r="BE130"/>
  <c r="BE131"/>
  <c r="BE134"/>
  <c r="BE145"/>
  <c r="BE152"/>
  <c r="BE161"/>
  <c r="BE165"/>
  <c i="6" r="BE140"/>
  <c r="BE141"/>
  <c i="7" r="BE141"/>
  <c r="BE147"/>
  <c r="BE153"/>
  <c r="BE166"/>
  <c r="BE168"/>
  <c r="BE170"/>
  <c r="BE197"/>
  <c i="8" r="BK199"/>
  <c r="J199"/>
  <c r="J106"/>
  <c i="2" r="BE128"/>
  <c i="7" r="BE163"/>
  <c r="BE169"/>
  <c r="BE172"/>
  <c r="BE182"/>
  <c r="BE184"/>
  <c r="BE198"/>
  <c r="BE199"/>
  <c r="BK206"/>
  <c r="J206"/>
  <c r="J108"/>
  <c i="8" r="BE194"/>
  <c i="2" r="BE125"/>
  <c i="3" r="E85"/>
  <c r="BE144"/>
  <c r="BE155"/>
  <c r="BE156"/>
  <c r="BE161"/>
  <c r="BE170"/>
  <c r="BE176"/>
  <c r="BE178"/>
  <c r="BE179"/>
  <c r="BE189"/>
  <c i="4" r="BE129"/>
  <c r="BE155"/>
  <c r="BE156"/>
  <c r="BE166"/>
  <c r="BE167"/>
  <c i="5" r="BE138"/>
  <c r="BE139"/>
  <c r="BE141"/>
  <c r="BE149"/>
  <c r="BE153"/>
  <c r="BE164"/>
  <c r="BK174"/>
  <c r="J174"/>
  <c r="J102"/>
  <c i="6" r="BE130"/>
  <c r="BE139"/>
  <c r="BK159"/>
  <c r="BK158"/>
  <c r="J158"/>
  <c r="J103"/>
  <c i="7" r="BE148"/>
  <c r="BE160"/>
  <c r="BE181"/>
  <c r="BE183"/>
  <c r="BE186"/>
  <c r="BE187"/>
  <c r="BE201"/>
  <c i="8" r="BE131"/>
  <c r="BE132"/>
  <c r="BE144"/>
  <c r="BE146"/>
  <c r="BE157"/>
  <c i="2" r="F34"/>
  <c i="1" r="BA95"/>
  <c i="7" r="F37"/>
  <c i="1" r="BB103"/>
  <c i="2" r="F35"/>
  <c i="1" r="BB95"/>
  <c i="4" r="F36"/>
  <c i="1" r="BA98"/>
  <c i="2" r="F37"/>
  <c i="1" r="BD95"/>
  <c i="4" r="J36"/>
  <c i="1" r="AW98"/>
  <c i="8" r="F38"/>
  <c i="1" r="BC104"/>
  <c i="6" r="F36"/>
  <c i="1" r="BA101"/>
  <c i="3" r="J36"/>
  <c i="1" r="AW97"/>
  <c i="3" r="F39"/>
  <c i="1" r="BD97"/>
  <c i="6" r="F39"/>
  <c i="1" r="BD101"/>
  <c i="6" r="F37"/>
  <c i="1" r="BB101"/>
  <c i="6" r="F38"/>
  <c i="1" r="BC101"/>
  <c i="8" r="J36"/>
  <c i="1" r="AW104"/>
  <c i="8" r="F39"/>
  <c i="1" r="BD104"/>
  <c i="3" r="F36"/>
  <c i="1" r="BA97"/>
  <c i="7" r="F36"/>
  <c i="1" r="BA103"/>
  <c i="4" r="F37"/>
  <c i="1" r="BB98"/>
  <c i="6" r="J36"/>
  <c i="1" r="AW101"/>
  <c i="8" r="F37"/>
  <c i="1" r="BB104"/>
  <c i="4" r="F39"/>
  <c i="1" r="BD98"/>
  <c i="3" r="F37"/>
  <c i="1" r="BB97"/>
  <c i="7" r="F38"/>
  <c i="1" r="BC103"/>
  <c i="2" r="F36"/>
  <c i="1" r="BC95"/>
  <c i="5" r="F39"/>
  <c i="1" r="BD100"/>
  <c i="2" r="J34"/>
  <c i="1" r="AW95"/>
  <c i="5" r="J36"/>
  <c i="1" r="AW100"/>
  <c r="AS94"/>
  <c i="3" r="F38"/>
  <c i="1" r="BC97"/>
  <c i="5" r="F37"/>
  <c i="1" r="BB100"/>
  <c i="8" r="F36"/>
  <c i="1" r="BA104"/>
  <c i="5" r="F38"/>
  <c i="1" r="BC100"/>
  <c i="7" r="F39"/>
  <c i="1" r="BD103"/>
  <c i="5" r="F36"/>
  <c i="1" r="BA100"/>
  <c i="4" r="F38"/>
  <c i="1" r="BC98"/>
  <c i="7" r="J36"/>
  <c i="1" r="AW103"/>
  <c i="6" l="1" r="R127"/>
  <c r="R126"/>
  <c i="2" r="R121"/>
  <c r="R120"/>
  <c i="5" r="P127"/>
  <c r="P126"/>
  <c i="1" r="AU100"/>
  <c i="6" r="P127"/>
  <c r="P126"/>
  <c i="1" r="AU101"/>
  <c i="4" r="P127"/>
  <c r="P126"/>
  <c i="1" r="AU98"/>
  <c i="8" r="P134"/>
  <c i="7" r="R130"/>
  <c i="4" r="R127"/>
  <c r="R126"/>
  <c r="BK127"/>
  <c r="BK126"/>
  <c r="J126"/>
  <c r="J98"/>
  <c i="8" r="T134"/>
  <c r="T128"/>
  <c r="P128"/>
  <c i="1" r="AU104"/>
  <c i="7" r="T135"/>
  <c i="3" r="P128"/>
  <c r="P127"/>
  <c i="1" r="AU97"/>
  <c i="8" r="R134"/>
  <c r="R128"/>
  <c i="2" r="T120"/>
  <c i="7" r="T130"/>
  <c i="3" r="T128"/>
  <c r="T127"/>
  <c i="7" r="P130"/>
  <c i="1" r="AU103"/>
  <c i="5" r="BK127"/>
  <c r="J127"/>
  <c r="J99"/>
  <c r="BK176"/>
  <c r="J176"/>
  <c r="J103"/>
  <c i="7" r="BK135"/>
  <c r="J135"/>
  <c r="J101"/>
  <c i="2" r="BK120"/>
  <c r="J120"/>
  <c r="J96"/>
  <c r="J122"/>
  <c r="J98"/>
  <c i="3" r="BK128"/>
  <c r="BK127"/>
  <c r="J127"/>
  <c i="4" r="J128"/>
  <c r="J100"/>
  <c i="6" r="J159"/>
  <c r="J104"/>
  <c i="8" r="J130"/>
  <c r="J100"/>
  <c i="7" r="BK131"/>
  <c r="J131"/>
  <c r="J99"/>
  <c i="6" r="BK127"/>
  <c r="J127"/>
  <c r="J99"/>
  <c i="8" r="BK134"/>
  <c r="J134"/>
  <c r="J101"/>
  <c i="6" r="J35"/>
  <c i="1" r="AV101"/>
  <c r="AT101"/>
  <c i="4" r="J35"/>
  <c i="1" r="AV98"/>
  <c r="AT98"/>
  <c r="BB102"/>
  <c r="AX102"/>
  <c r="BD96"/>
  <c r="BA99"/>
  <c r="AW99"/>
  <c i="6" r="F35"/>
  <c i="1" r="AZ101"/>
  <c r="BB96"/>
  <c r="AX96"/>
  <c i="7" r="F35"/>
  <c i="1" r="AZ103"/>
  <c i="2" r="J33"/>
  <c i="1" r="AV95"/>
  <c r="AT95"/>
  <c r="BB99"/>
  <c r="AX99"/>
  <c i="5" r="F35"/>
  <c i="1" r="AZ100"/>
  <c i="3" r="J32"/>
  <c i="1" r="AG97"/>
  <c i="4" r="F35"/>
  <c i="1" r="AZ98"/>
  <c r="BC99"/>
  <c r="AY99"/>
  <c i="2" r="F33"/>
  <c i="1" r="AZ95"/>
  <c r="BD99"/>
  <c i="3" r="F35"/>
  <c i="1" r="AZ97"/>
  <c i="7" r="J35"/>
  <c i="1" r="AV103"/>
  <c r="AT103"/>
  <c r="BA102"/>
  <c r="AW102"/>
  <c i="3" r="J35"/>
  <c i="1" r="AV97"/>
  <c r="AT97"/>
  <c i="8" r="F35"/>
  <c i="1" r="AZ104"/>
  <c r="BD102"/>
  <c r="BC102"/>
  <c r="AY102"/>
  <c i="8" r="J35"/>
  <c i="1" r="AV104"/>
  <c r="AT104"/>
  <c r="BC96"/>
  <c r="AY96"/>
  <c r="BA96"/>
  <c r="AW96"/>
  <c i="5" r="J35"/>
  <c i="1" r="AV100"/>
  <c r="AT100"/>
  <c i="3" l="1" r="J41"/>
  <c i="8" r="BK128"/>
  <c r="J128"/>
  <c r="J98"/>
  <c i="4" r="J127"/>
  <c r="J99"/>
  <c i="5" r="BK126"/>
  <c r="J126"/>
  <c r="J98"/>
  <c i="7" r="BK130"/>
  <c r="J130"/>
  <c i="3" r="J98"/>
  <c r="J128"/>
  <c r="J99"/>
  <c i="6" r="BK126"/>
  <c r="J126"/>
  <c i="1" r="BA94"/>
  <c r="W30"/>
  <c r="BB94"/>
  <c r="AX94"/>
  <c r="BD94"/>
  <c r="W33"/>
  <c r="BC94"/>
  <c r="W32"/>
  <c r="AN97"/>
  <c r="AZ102"/>
  <c r="AV102"/>
  <c r="AT102"/>
  <c r="AU96"/>
  <c r="AU99"/>
  <c r="AZ96"/>
  <c r="AV96"/>
  <c r="AT96"/>
  <c r="AZ99"/>
  <c r="AV99"/>
  <c r="AT99"/>
  <c r="AU102"/>
  <c i="7" r="J32"/>
  <c i="1" r="AG103"/>
  <c r="AN103"/>
  <c i="2" r="J30"/>
  <c i="1" r="AG95"/>
  <c i="4" r="J32"/>
  <c i="1" r="AG98"/>
  <c r="AN98"/>
  <c i="6" r="J32"/>
  <c i="1" r="AG101"/>
  <c r="AN101"/>
  <c i="6" l="1" r="J41"/>
  <c i="7" r="J98"/>
  <c i="1" r="AN95"/>
  <c i="6" r="J98"/>
  <c i="2" r="J39"/>
  <c i="4" r="J41"/>
  <c i="7" r="J41"/>
  <c i="1" r="AZ94"/>
  <c r="AV94"/>
  <c r="AK29"/>
  <c r="AU94"/>
  <c i="5" r="J32"/>
  <c i="1" r="AG100"/>
  <c r="AN100"/>
  <c r="AY94"/>
  <c r="AW94"/>
  <c r="AK30"/>
  <c r="W31"/>
  <c r="AG96"/>
  <c r="AN96"/>
  <c i="8" r="J32"/>
  <c i="1" r="AG104"/>
  <c r="AN104"/>
  <c i="5" l="1" r="J41"/>
  <c i="8" r="J41"/>
  <c i="1" r="W29"/>
  <c r="AG102"/>
  <c r="AN102"/>
  <c r="AT94"/>
  <c r="AG99"/>
  <c r="AN99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<sst xmlns="http://schemas.openxmlformats.org/spreadsheetml/2006/main">
  <si>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</si>
  <si>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</si>
  <si>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</si>
  <si>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</si>
  <si>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</si>
  <si>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{c2c76e81-cda7-4c1d-9edb-6bb7f646116a}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</si>
  <si>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</si>
  <si>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</si>
  <si>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</si>
  <si>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</si>
  <si>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</si>
  <si>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</si>
  <si>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</si>
  <si>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</si>
  <si>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</si>
  <si>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</si>
  <si>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</si>
  <si>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STARÉ MÍSTO - Stavební úpravy budovy obecního úřadu, Přestavba na požární zbrojnici se zázemím</t>
  </si>
  <si>
    <t>KSO:</t>
  </si>
  <si>
    <t>CC-CZ:</t>
  </si>
  <si>
    <t>Místo:</t>
  </si>
  <si>
    <t>Obec Staré Místo</t>
  </si>
  <si>
    <t>Datum:</t>
  </si>
  <si>
    <t>16. 7. 2020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</si>
  <si>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</si>
  <si>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</si>
  <si>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</si>
  <si>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</si>
  <si>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</si>
  <si>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</si>
  <si>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</si>
  <si>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</si>
  <si>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</si>
  <si>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</si>
  <si>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</si>
  <si>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</si>
  <si>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</si>
  <si>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</si>
  <si>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</si>
  <si>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</si>
  <si>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</si>
  <si>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</si>
  <si>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</si>
  <si>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</si>
  <si>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</si>
  <si>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</si>
  <si>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</si>
  <si>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</si>
  <si>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</si>
  <si>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</si>
  <si>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</si>
  <si>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</si>
  <si>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</si>
  <si>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</si>
  <si>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</si>
  <si>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</si>
  <si>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</si>
  <si>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</si>
  <si>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</si>
  <si>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</si>
  <si>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</si>
  <si>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</si>
  <si>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</si>
  <si>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</si>
  <si>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</si>
  <si>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</si>
  <si>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</si>
  <si>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</si>
  <si>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</si>
  <si>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</si>
  <si>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</si>
  <si>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</si>
  <si>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</si>
  <si>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</si>
  <si>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</si>
  <si>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</si>
  <si>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</si>
  <si>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</si>
  <si>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</si>
  <si>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</t>
  </si>
  <si>
    <t>Plyn - HZ</t>
  </si>
  <si>
    <t>STA</t>
  </si>
  <si>
    <t>1</t>
  </si>
  <si>
    <t>{f8840351-c737-4588-8847-720df765f2eb}</t>
  </si>
  <si>
    <t>2</t>
  </si>
  <si>
    <t>ÚT</t>
  </si>
  <si>
    <t>Ústřední vytápění</t>
  </si>
  <si>
    <t>{17aca5b7-d4fb-461f-8c62-fcfd0046f619}</t>
  </si>
  <si>
    <t>út1</t>
  </si>
  <si>
    <t>ústřední vytápění HZ</t>
  </si>
  <si>
    <t>Soupis</t>
  </si>
  <si>
    <t>{3b5e3269-8c8c-4d59-ae2b-c2c8c150e64b}</t>
  </si>
  <si>
    <t>út2</t>
  </si>
  <si>
    <t>ústřední vytápění OU</t>
  </si>
  <si>
    <t>{41d07137-94a3-4bb9-ae0e-453166bb107e}</t>
  </si>
  <si>
    <t>VZT</t>
  </si>
  <si>
    <t>Vzduchotechnika</t>
  </si>
  <si>
    <t>{ea05e0a0-a9fa-4636-8e2d-3fb50335e9a9}</t>
  </si>
  <si>
    <t>vzt1</t>
  </si>
  <si>
    <t>vzduchotechnika HZ</t>
  </si>
  <si>
    <t>{6b2d07c4-64f1-42ae-847d-c0e82cdac89a}</t>
  </si>
  <si>
    <t>vzt2</t>
  </si>
  <si>
    <t>vzduchotechnika OU</t>
  </si>
  <si>
    <t>{b23038fc-4bd3-4798-b895-dcfd0d247214}</t>
  </si>
  <si>
    <t>ZTi</t>
  </si>
  <si>
    <t>Zdravotní technika</t>
  </si>
  <si>
    <t>{3d72e38b-7862-4daa-8245-237bfaccc154}</t>
  </si>
  <si>
    <t>zti1</t>
  </si>
  <si>
    <t>zdravotní technika HZ</t>
  </si>
  <si>
    <t>{5e3c6e6b-efa0-44ef-b8dd-c89793d7c68b}</t>
  </si>
  <si>
    <t>zti2</t>
  </si>
  <si>
    <t>zdravotní technika OU</t>
  </si>
  <si>
    <t>{13d88efc-ed5c-4f1c-92de-0133702e5ea1}</t>
  </si>
  <si>
    <t>KRYCÍ LIST SOUPISU PRACÍ</t>
  </si>
  <si>
    <t>Objekt:</t>
  </si>
  <si>
    <t>P - Plyn - HZ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</si>
  <si>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</si>
  <si>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</si>
  <si>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</si>
  <si>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</si>
  <si>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</si>
  <si>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</si>
  <si>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</si>
  <si>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</si>
  <si>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</si>
  <si>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</si>
  <si>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</si>
  <si>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</si>
  <si>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</si>
  <si>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</si>
  <si>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</si>
  <si>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</si>
  <si>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</si>
  <si>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</si>
  <si>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</si>
  <si>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</si>
  <si>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</si>
  <si>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</si>
  <si>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</si>
  <si>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</si>
  <si>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</si>
  <si>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</si>
  <si>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</si>
  <si>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</si>
  <si>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723111203</t>
  </si>
  <si>
    <t>Potrubí ocelové závitové černé bezešvé svařované běžné DN 20</t>
  </si>
  <si>
    <t>m</t>
  </si>
  <si>
    <t>16</t>
  </si>
  <si>
    <t>-360706247</t>
  </si>
  <si>
    <t>723111204</t>
  </si>
  <si>
    <t>Potrubí ocelové závitové černé bezešvé svařované běžné DN 25</t>
  </si>
  <si>
    <t>1716878423</t>
  </si>
  <si>
    <t>3</t>
  </si>
  <si>
    <t>723150366</t>
  </si>
  <si>
    <t>Chránička D 44,5x2,6 mm</t>
  </si>
  <si>
    <t>-1728164975</t>
  </si>
  <si>
    <t>4</t>
  </si>
  <si>
    <t>723160204</t>
  </si>
  <si>
    <t>Přípojka k plynoměru spojované na závit bez ochozu G 1</t>
  </si>
  <si>
    <t>soubor</t>
  </si>
  <si>
    <t>-329677538</t>
  </si>
  <si>
    <t>5</t>
  </si>
  <si>
    <t>723160334</t>
  </si>
  <si>
    <t>Rozpěrka přípojek plynoměru G 1</t>
  </si>
  <si>
    <t>-1084726124</t>
  </si>
  <si>
    <t>6</t>
  </si>
  <si>
    <t>723190253</t>
  </si>
  <si>
    <t>Výpustky plynovodní vedení a upevnění DN 25</t>
  </si>
  <si>
    <t>kus</t>
  </si>
  <si>
    <t>-756642597</t>
  </si>
  <si>
    <t>7</t>
  </si>
  <si>
    <t>723190907</t>
  </si>
  <si>
    <t>Odvzdušnění nebo napuštění plynovodního potrubí</t>
  </si>
  <si>
    <t>-2119312015</t>
  </si>
  <si>
    <t>8</t>
  </si>
  <si>
    <t>723231164</t>
  </si>
  <si>
    <t>Kohout kulový přímý G 1 PN 42 do 185°C plnoprůtokový vnitřní závit těžká řada</t>
  </si>
  <si>
    <t>1316169704</t>
  </si>
  <si>
    <t>9</t>
  </si>
  <si>
    <t>723234311</t>
  </si>
  <si>
    <t>Regulátor tlaku plynu středotlaký jednostupňový výkon do 6 m3/hod pro zemní plyn</t>
  </si>
  <si>
    <t>967122065</t>
  </si>
  <si>
    <t>10</t>
  </si>
  <si>
    <t>998723101</t>
  </si>
  <si>
    <t>Přesun hmot tonážní pro vnitřní plynovod v objektech v do 6 m</t>
  </si>
  <si>
    <t>t</t>
  </si>
  <si>
    <t>276956033</t>
  </si>
  <si>
    <t>783</t>
  </si>
  <si>
    <t>Dokončovací práce - nátěry</t>
  </si>
  <si>
    <t>11</t>
  </si>
  <si>
    <t>783614551</t>
  </si>
  <si>
    <t>Základní jednonásobný syntetický nátěr potrubí DN do 50 mm</t>
  </si>
  <si>
    <t>276501096</t>
  </si>
  <si>
    <t>12</t>
  </si>
  <si>
    <t>783617601</t>
  </si>
  <si>
    <t>Krycí jednonásobný syntetický nátěr potrubí DN do 50 mm</t>
  </si>
  <si>
    <t>-1895355555</t>
  </si>
  <si>
    <t>HZS</t>
  </si>
  <si>
    <t>Hodinové zúčtovací sazby</t>
  </si>
  <si>
    <t>13</t>
  </si>
  <si>
    <t>HZS2212</t>
  </si>
  <si>
    <t>Hodinová zúčtovací sazba instalatér odborný</t>
  </si>
  <si>
    <t>hod</t>
  </si>
  <si>
    <t>512</t>
  </si>
  <si>
    <t>151447296</t>
  </si>
  <si>
    <t>14</t>
  </si>
  <si>
    <t>HZS4212</t>
  </si>
  <si>
    <t>Hodinová zúčtovací sazba revizní technik specialista</t>
  </si>
  <si>
    <t>-1095467218</t>
  </si>
  <si>
    <t>ÚT - Ústřední vytápění</t>
  </si>
  <si>
    <t>Soupis:</t>
  </si>
  <si>
    <t>út1 - ústřední vytápění HZ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</si>
  <si>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</si>
  <si>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</si>
  <si>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</si>
  <si>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</si>
  <si>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</si>
  <si>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</si>
  <si>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</si>
  <si>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731244113</t>
  </si>
  <si>
    <t>Kotel ocelový závěsný na plyn kondenzační o výkonu 10,2-40,8 kW pro vytápění</t>
  </si>
  <si>
    <t>-1490511321</t>
  </si>
  <si>
    <t>731810332</t>
  </si>
  <si>
    <t>Nucený odtah spalin soustředným potrubím pro kondenzační kotel svislý 80/125 mm přes šikmou střechu</t>
  </si>
  <si>
    <t>-634438333</t>
  </si>
  <si>
    <t>731810342</t>
  </si>
  <si>
    <t>Prodloužení soustředného potrubí pro kondenzační kotel průměru 80/125 mm</t>
  </si>
  <si>
    <t>1123841966</t>
  </si>
  <si>
    <t>731999001</t>
  </si>
  <si>
    <t>Ekvitermní regulace - 3 směšované okruhy, TV, CČ, anuloid, venkovní čidlo, kabely (dodávka + montáž)</t>
  </si>
  <si>
    <t>-906748685</t>
  </si>
  <si>
    <t>998731101</t>
  </si>
  <si>
    <t>Přesun hmot tonážní pro kotelny v objektech v do 6 m</t>
  </si>
  <si>
    <t>-1881700553</t>
  </si>
  <si>
    <t>732</t>
  </si>
  <si>
    <t>Ústřední vytápění - strojovny</t>
  </si>
  <si>
    <t>732112225</t>
  </si>
  <si>
    <t>Rozdělovač sdružený hydraulický DN 50 závitový</t>
  </si>
  <si>
    <t>-1335984842</t>
  </si>
  <si>
    <t>732113118</t>
  </si>
  <si>
    <t>Vyrovnávač dynamických tlaků G 2" PN 6 hydraulický závitový</t>
  </si>
  <si>
    <t>-1618276611</t>
  </si>
  <si>
    <t>732199100</t>
  </si>
  <si>
    <t>Montáž orientačních štítků</t>
  </si>
  <si>
    <t>-262515915</t>
  </si>
  <si>
    <t>732211114</t>
  </si>
  <si>
    <t>Ohřívač stacionární zásobníkový s jedním výměníkem PN 0,6/1,0 o objemu 208 l v.pl. 1,45 m2</t>
  </si>
  <si>
    <t>-2115064685</t>
  </si>
  <si>
    <t>732331616</t>
  </si>
  <si>
    <t>Nádoba tlaková expanzní s membránou závitové připojení PN 0,6 o objemu 50 l</t>
  </si>
  <si>
    <t>-1032180565</t>
  </si>
  <si>
    <t>732331772</t>
  </si>
  <si>
    <t>Příslušenství k expanzním nádobám konzole nastavitelná</t>
  </si>
  <si>
    <t>2115947148</t>
  </si>
  <si>
    <t>732331778</t>
  </si>
  <si>
    <t>Příslušenství k expanzním nádobám bezpečnostní uzávěr G 1 k měření tlaku</t>
  </si>
  <si>
    <t>-1412269440</t>
  </si>
  <si>
    <t>732421212</t>
  </si>
  <si>
    <t>Čerpadlo teplovodní mokroběžné závitové cirkulační DN 25 výtlak do 4,0 m průtok 2,20 m3/h pro TUV</t>
  </si>
  <si>
    <t>842998363</t>
  </si>
  <si>
    <t>732421401</t>
  </si>
  <si>
    <t>Čerpadlo teplovodní mokroběžné závitové oběhové DN 25 výtlak do 4,0 m průtok 2,0 m3/h pro vytápění</t>
  </si>
  <si>
    <t>1149805032</t>
  </si>
  <si>
    <t>732421452</t>
  </si>
  <si>
    <t>Čerpadlo teplovodní mokroběžné závitové oběhové DN 32 výtlak do 6,0 m průtok 4,0 m3/h pro vytápění</t>
  </si>
  <si>
    <t>135140075</t>
  </si>
  <si>
    <t>998732101</t>
  </si>
  <si>
    <t>Přesun hmot tonážní pro strojovny v objektech v do 6 m</t>
  </si>
  <si>
    <t>-2045629612</t>
  </si>
  <si>
    <t>733</t>
  </si>
  <si>
    <t>Ústřední vytápění - rozvodné potrubí</t>
  </si>
  <si>
    <t>17</t>
  </si>
  <si>
    <t>733222202</t>
  </si>
  <si>
    <t>Potrubí měděné polotvrdé spojované tvrdým pájením D 15x1</t>
  </si>
  <si>
    <t>-381503428</t>
  </si>
  <si>
    <t>18</t>
  </si>
  <si>
    <t>733222203</t>
  </si>
  <si>
    <t>Potrubí měděné polotvrdé spojované tvrdým pájením D 18x1</t>
  </si>
  <si>
    <t>-1516875815</t>
  </si>
  <si>
    <t>19</t>
  </si>
  <si>
    <t>733222204</t>
  </si>
  <si>
    <t>Potrubí měděné polotvrdé spojované tvrdým pájením D 22x1</t>
  </si>
  <si>
    <t>-714290935</t>
  </si>
  <si>
    <t>20</t>
  </si>
  <si>
    <t>733223205</t>
  </si>
  <si>
    <t>Potrubí měděné tvrdé spojované tvrdým pájením D 28x1,5</t>
  </si>
  <si>
    <t>2087344226</t>
  </si>
  <si>
    <t>733223206</t>
  </si>
  <si>
    <t>Potrubí měděné tvrdé spojované tvrdým pájením D 35x1,5</t>
  </si>
  <si>
    <t>2112098647</t>
  </si>
  <si>
    <t>22</t>
  </si>
  <si>
    <t>733231111</t>
  </si>
  <si>
    <t>Kompenzátor pro měděné potrubí D 15 tvaru U s hladkými ohyby s konci na vnitřní pájení</t>
  </si>
  <si>
    <t>-271525113</t>
  </si>
  <si>
    <t>23</t>
  </si>
  <si>
    <t>733231112</t>
  </si>
  <si>
    <t>Kompenzátor pro měděné potrubíí D 18 tvaru U s hladkými ohyby s konci na vnitřní pájen</t>
  </si>
  <si>
    <t>907356186</t>
  </si>
  <si>
    <t>24</t>
  </si>
  <si>
    <t>733231115</t>
  </si>
  <si>
    <t>Kompenzátor pro měděné potrubí D 28 tvaru U s hladkými ohyby s konci na vnitřní pájení</t>
  </si>
  <si>
    <t>-1204470215</t>
  </si>
  <si>
    <t>25</t>
  </si>
  <si>
    <t>733291101</t>
  </si>
  <si>
    <t>Zkouška těsnosti potrubí měděné do D 35x1,5</t>
  </si>
  <si>
    <t>2114085809</t>
  </si>
  <si>
    <t>26</t>
  </si>
  <si>
    <t>733811241</t>
  </si>
  <si>
    <t>Ochrana potrubí ústředního vytápění termoizolačními trubicemi z PE tl do 20 mm DN do 22 mm</t>
  </si>
  <si>
    <t>-1749088747</t>
  </si>
  <si>
    <t>27</t>
  </si>
  <si>
    <t>733811252</t>
  </si>
  <si>
    <t>Ochrana potrubí ústředního vytápění termoizolačními trubicemi z PE tl do 25 mm DN do 45 mm</t>
  </si>
  <si>
    <t>-27239568</t>
  </si>
  <si>
    <t>28</t>
  </si>
  <si>
    <t>998733101</t>
  </si>
  <si>
    <t>Přesun hmot tonážní pro rozvody potrubí v objektech v do 6 m</t>
  </si>
  <si>
    <t>-1866930187</t>
  </si>
  <si>
    <t>734</t>
  </si>
  <si>
    <t>Ústřední vytápění - armatury</t>
  </si>
  <si>
    <t>29</t>
  </si>
  <si>
    <t>734211126</t>
  </si>
  <si>
    <t>Ventil závitový odvzdušňovací G 3/8 PN 14 do 120°C automatický se zpětnou klapkou otopných těles</t>
  </si>
  <si>
    <t>-714068698</t>
  </si>
  <si>
    <t>30</t>
  </si>
  <si>
    <t>734221542</t>
  </si>
  <si>
    <t>Ventil závitový termostatický rohový jednoregulační G 1/2x16 bez hlavice pro rozvod z CU nebo UH</t>
  </si>
  <si>
    <t>-2044626743</t>
  </si>
  <si>
    <t>31</t>
  </si>
  <si>
    <t>734221682</t>
  </si>
  <si>
    <t>Termostatická hlavice kapalinová PN 10 do 110°C otopných těles VK</t>
  </si>
  <si>
    <t>-1562853355</t>
  </si>
  <si>
    <t>32</t>
  </si>
  <si>
    <t>734242414</t>
  </si>
  <si>
    <t>Ventil závitový zpětný přímý G 1 PN 16 do 110°C</t>
  </si>
  <si>
    <t>801058340</t>
  </si>
  <si>
    <t>33</t>
  </si>
  <si>
    <t>734242415</t>
  </si>
  <si>
    <t>Ventil závitový zpětný přímý G 5/4 PN 16 do 110°C</t>
  </si>
  <si>
    <t>-884687641</t>
  </si>
  <si>
    <t>34</t>
  </si>
  <si>
    <t>734242417</t>
  </si>
  <si>
    <t>Ventil závitový zpětný přímý G 2 PN 16 do 110°C</t>
  </si>
  <si>
    <t>-1582079348</t>
  </si>
  <si>
    <t>35</t>
  </si>
  <si>
    <t>734261235</t>
  </si>
  <si>
    <t>Šroubení topenářské přímé G 1 PN 16 do 120°C</t>
  </si>
  <si>
    <t>565050777</t>
  </si>
  <si>
    <t>36</t>
  </si>
  <si>
    <t>734261236</t>
  </si>
  <si>
    <t>Šroubení topenářské přímé G 5/4 PN 16 do 120°C</t>
  </si>
  <si>
    <t>-611038841</t>
  </si>
  <si>
    <t>37</t>
  </si>
  <si>
    <t>734261402</t>
  </si>
  <si>
    <t>Armatura připojovací rohová G 1/2x18 PN 10 do 110°C radiátorů typu VK</t>
  </si>
  <si>
    <t>-1661851014</t>
  </si>
  <si>
    <t>38</t>
  </si>
  <si>
    <t>734261734</t>
  </si>
  <si>
    <t>Šroubení regulační radiátorové přímé G 1/2x16 bez vypouštění pro adaptér</t>
  </si>
  <si>
    <t>241675419</t>
  </si>
  <si>
    <t>39</t>
  </si>
  <si>
    <t>734291123</t>
  </si>
  <si>
    <t>Kohout plnící a vypouštěcí G 1/2 PN 10 do 90°C závitový</t>
  </si>
  <si>
    <t>540409180</t>
  </si>
  <si>
    <t>40</t>
  </si>
  <si>
    <t>734291264</t>
  </si>
  <si>
    <t>Filtr závitový přímý G 1 PN 30 do 110°C s vnitřními závity</t>
  </si>
  <si>
    <t>-833430024</t>
  </si>
  <si>
    <t>41</t>
  </si>
  <si>
    <t>734291265</t>
  </si>
  <si>
    <t>Filtr závitový přímý G 1 1/4 PN 30 do 110°C s vnitřními závity</t>
  </si>
  <si>
    <t>-2075684475</t>
  </si>
  <si>
    <t>42</t>
  </si>
  <si>
    <t>734291267</t>
  </si>
  <si>
    <t>Filtr závitový přímý G 2 PN 30 do 110°C s vnitřními závity</t>
  </si>
  <si>
    <t>-1156250152</t>
  </si>
  <si>
    <t>43</t>
  </si>
  <si>
    <t>734292774</t>
  </si>
  <si>
    <t>Kohout kulový přímý G 1 PN 42 do 185°C plnoprůtokový s koulí DADO vnitřní závit</t>
  </si>
  <si>
    <t>-1611665781</t>
  </si>
  <si>
    <t>44</t>
  </si>
  <si>
    <t>734292775</t>
  </si>
  <si>
    <t>Kohout kulový přímý G 1 1/4 PN 42 do 185°C plnoprůtokový s koulí DADO vnitřní závit</t>
  </si>
  <si>
    <t>297088771</t>
  </si>
  <si>
    <t>45</t>
  </si>
  <si>
    <t>734292777</t>
  </si>
  <si>
    <t>Kohout kulový přímý G 2 PN 42 do 185°C plnoprůtokový s koulí DADO vnitřní závit</t>
  </si>
  <si>
    <t>-2095057710</t>
  </si>
  <si>
    <t>46</t>
  </si>
  <si>
    <t>734295021</t>
  </si>
  <si>
    <t>Směšovací armatura závitová trojcestná DN 20 se servomotorem</t>
  </si>
  <si>
    <t>1642768417</t>
  </si>
  <si>
    <t>47</t>
  </si>
  <si>
    <t>734411101</t>
  </si>
  <si>
    <t>Teploměr technický s pevným stonkem a jímkou zadní připojení průměr 63 mm délky 50 mm</t>
  </si>
  <si>
    <t>-1054246216</t>
  </si>
  <si>
    <t>48</t>
  </si>
  <si>
    <t>734412113</t>
  </si>
  <si>
    <t>Měřič tepla kompaktní Qn 2,5 G 3/4</t>
  </si>
  <si>
    <t>-1577695446</t>
  </si>
  <si>
    <t>49</t>
  </si>
  <si>
    <t>734421101</t>
  </si>
  <si>
    <t>Tlakoměr s pevným stonkem a zpětnou klapkou tlak 0-16 bar průměr 50 mm spodní připojení</t>
  </si>
  <si>
    <t>-1660259056</t>
  </si>
  <si>
    <t>50</t>
  </si>
  <si>
    <t>734421111</t>
  </si>
  <si>
    <t>Tlakoměr s pevným stonkem a zpětnou klapkou tlak 0-16 bar průměr 50 mm zadní připojení</t>
  </si>
  <si>
    <t>-1547300619</t>
  </si>
  <si>
    <t>51</t>
  </si>
  <si>
    <t>734424101</t>
  </si>
  <si>
    <t>Kondenzační smyčka k přivaření zahnutá PN 250 do 300°C</t>
  </si>
  <si>
    <t>-234530798</t>
  </si>
  <si>
    <t>52</t>
  </si>
  <si>
    <t>998734101</t>
  </si>
  <si>
    <t>Přesun hmot tonážní pro armatury v objektech v do 6 m</t>
  </si>
  <si>
    <t>-1390392019</t>
  </si>
  <si>
    <t>735</t>
  </si>
  <si>
    <t>Ústřední vytápění - otopná tělesa</t>
  </si>
  <si>
    <t>53</t>
  </si>
  <si>
    <t>735000912</t>
  </si>
  <si>
    <t>Vyregulování ventilu nebo kohoutu dvojregulačního s termostatickým ovládáním</t>
  </si>
  <si>
    <t>1240249970</t>
  </si>
  <si>
    <t>54</t>
  </si>
  <si>
    <t>735151701</t>
  </si>
  <si>
    <t>Otopné těleso panelové třídeskové 3 přídavné přestupní plochy výška/délka 900/1800 mm - 7680W</t>
  </si>
  <si>
    <t>2018186702</t>
  </si>
  <si>
    <t>55</t>
  </si>
  <si>
    <t>735152271</t>
  </si>
  <si>
    <t>Otopné těleso panelové VK jednodeskové 1 přídavná přestupní plocha výška/délka 600/400mm výkon 401 W</t>
  </si>
  <si>
    <t>1735253037</t>
  </si>
  <si>
    <t>56</t>
  </si>
  <si>
    <t>735152275</t>
  </si>
  <si>
    <t>Otopné těleso panelové VK jednodeskové 1 přídavná přestupní plocha výška/délka 600/800mm výkon 802 W</t>
  </si>
  <si>
    <t>-552132297</t>
  </si>
  <si>
    <t>57</t>
  </si>
  <si>
    <t>735152278</t>
  </si>
  <si>
    <t>Otopné těleso panel VK jednodeskové 1 přídavná přestupní plocha výška/délka 600/1100 mm výkon 1102 W</t>
  </si>
  <si>
    <t>528417340</t>
  </si>
  <si>
    <t>58</t>
  </si>
  <si>
    <t>735152575</t>
  </si>
  <si>
    <t>Otopné těleso panelové VK dvoudeskové 2 přídavné přestupní plochy výška/délka 600/800mm výkon 1343 W</t>
  </si>
  <si>
    <t>-1480329068</t>
  </si>
  <si>
    <t>59</t>
  </si>
  <si>
    <t>735152577</t>
  </si>
  <si>
    <t>Otopné těleso panelové VK dvoudeskové 2 přídavné přestupní plochy výška/délka 600/1000mm výkon 1679W</t>
  </si>
  <si>
    <t>165689845</t>
  </si>
  <si>
    <t>60</t>
  </si>
  <si>
    <t>735152592</t>
  </si>
  <si>
    <t>Otopné těleso panelové VK dvoudeskové 2 přídavné přestupní plochy výška/délka 900/500mm výkon 1157 W</t>
  </si>
  <si>
    <t>-1945242951</t>
  </si>
  <si>
    <t>61</t>
  </si>
  <si>
    <t>735152695</t>
  </si>
  <si>
    <t>Otopné těleso panelové VK třídeskové 3 přídavné přestupní plochy výška/délka 900/800 mm výkon 2662 W</t>
  </si>
  <si>
    <t>718338809</t>
  </si>
  <si>
    <t>62</t>
  </si>
  <si>
    <t>735191905</t>
  </si>
  <si>
    <t>Odvzdušnění otopných těles</t>
  </si>
  <si>
    <t>2026790302</t>
  </si>
  <si>
    <t>63</t>
  </si>
  <si>
    <t>998735101</t>
  </si>
  <si>
    <t>Přesun hmot tonážní pro otopná tělesa v objektech v do 6 m</t>
  </si>
  <si>
    <t>-2076425792</t>
  </si>
  <si>
    <t>64</t>
  </si>
  <si>
    <t>-2103178379</t>
  </si>
  <si>
    <t>út2 - ústřední vytápění OU</t>
  </si>
  <si>
    <t>1239405370</t>
  </si>
  <si>
    <t>-696001083</t>
  </si>
  <si>
    <t>-387841478</t>
  </si>
  <si>
    <t>1197192254</t>
  </si>
  <si>
    <t>795479573</t>
  </si>
  <si>
    <t>1963353811</t>
  </si>
  <si>
    <t>1052405543</t>
  </si>
  <si>
    <t>-2102724610</t>
  </si>
  <si>
    <t>15047092</t>
  </si>
  <si>
    <t>-1388912108</t>
  </si>
  <si>
    <t>329388077</t>
  </si>
  <si>
    <t>810088802</t>
  </si>
  <si>
    <t>1336885771</t>
  </si>
  <si>
    <t>-2058254136</t>
  </si>
  <si>
    <t>-762781813</t>
  </si>
  <si>
    <t>734242413</t>
  </si>
  <si>
    <t>Ventil závitový zpětný přímý G 3/4 PN 16 do 110°C</t>
  </si>
  <si>
    <t>1456482667</t>
  </si>
  <si>
    <t>1215687219</t>
  </si>
  <si>
    <t>2000449002</t>
  </si>
  <si>
    <t>-504099370</t>
  </si>
  <si>
    <t>734291263</t>
  </si>
  <si>
    <t>Filtr závitový přímý G 3/4 PN 30 do 110°C s vnitřními závity</t>
  </si>
  <si>
    <t>-1726130779</t>
  </si>
  <si>
    <t>-175180977</t>
  </si>
  <si>
    <t>734292773</t>
  </si>
  <si>
    <t>Kohout kulový přímý G 3/4 PN 42 do 185°C plnoprůtokový s koulí DADO vnitřní závit</t>
  </si>
  <si>
    <t>-1938650482</t>
  </si>
  <si>
    <t>-114517483</t>
  </si>
  <si>
    <t>-140344236</t>
  </si>
  <si>
    <t>1483821397</t>
  </si>
  <si>
    <t>734412111</t>
  </si>
  <si>
    <t>Měřič tepla kompaktní Qn 0,6 G 1/2</t>
  </si>
  <si>
    <t>-1206351394</t>
  </si>
  <si>
    <t>2047517826</t>
  </si>
  <si>
    <t>1842037505</t>
  </si>
  <si>
    <t>-1625850127</t>
  </si>
  <si>
    <t>1243353488</t>
  </si>
  <si>
    <t>735152276</t>
  </si>
  <si>
    <t>Otopné těleso panelové VK jednodeskové 1 přídavná přestupní plocha výška/délka 600/900mm výkon 902 W</t>
  </si>
  <si>
    <t>-1526778159</t>
  </si>
  <si>
    <t>-2125516836</t>
  </si>
  <si>
    <t>524614418</t>
  </si>
  <si>
    <t>-1096201372</t>
  </si>
  <si>
    <t>-1784316221</t>
  </si>
  <si>
    <t>-1480169875</t>
  </si>
  <si>
    <t>2123037604</t>
  </si>
  <si>
    <t>VZT - Vzduchotechnika</t>
  </si>
  <si>
    <t>vzt1 - vzduchotechnika HZ</t>
  </si>
  <si>
    <t xml:space="preserve">    751 - Vzduchotechnika</t>
  </si>
  <si>
    <t xml:space="preserve">    751-5 - Ostatní</t>
  </si>
  <si>
    <t>VRN - Vedlejší rozpočtové náklady</t>
  </si>
  <si>
    <t xml:space="preserve">    VRN1 - Průzkumné, geodetické a projektové práce</t>
  </si>
  <si>
    <t>751</t>
  </si>
  <si>
    <t>751111014</t>
  </si>
  <si>
    <t>Mtž vent ax ntl nástěnného základního D do 400 mm</t>
  </si>
  <si>
    <t>-1648439751</t>
  </si>
  <si>
    <t>751111271</t>
  </si>
  <si>
    <t>Mtž vent ax střtl potrubního základního D do 200 mm</t>
  </si>
  <si>
    <t>-364435736</t>
  </si>
  <si>
    <t>7511999050</t>
  </si>
  <si>
    <t>izolace potrubí tl. 60mm + Al polep</t>
  </si>
  <si>
    <t>m2</t>
  </si>
  <si>
    <t>-1850663227</t>
  </si>
  <si>
    <t>751311112</t>
  </si>
  <si>
    <t>Mtž vyústi čtyřhranné na kruhové potrubí do 0,080 m2</t>
  </si>
  <si>
    <t>-1857963627</t>
  </si>
  <si>
    <t>751322011</t>
  </si>
  <si>
    <t>Mtž talířového ventilu D do 100 mm</t>
  </si>
  <si>
    <t>909701201</t>
  </si>
  <si>
    <t>751322012</t>
  </si>
  <si>
    <t>Mtž talířového ventilu D do 200 mm</t>
  </si>
  <si>
    <t>-1217436345</t>
  </si>
  <si>
    <t>751344112</t>
  </si>
  <si>
    <t>Mtž tlumiče hluku pro kruhové potrubí D do 200 mm</t>
  </si>
  <si>
    <t>-465190960</t>
  </si>
  <si>
    <t>751398041</t>
  </si>
  <si>
    <t>Mtž protidešťové žaluzie potrubí D do 300 mm</t>
  </si>
  <si>
    <t>733898109</t>
  </si>
  <si>
    <t>751398042</t>
  </si>
  <si>
    <t>Mtž protidešťové žaluzie potrubí D do 400 mm</t>
  </si>
  <si>
    <t>2022536970</t>
  </si>
  <si>
    <t>751510041</t>
  </si>
  <si>
    <t>Vzduchotechnické potrubí pozink kruhové spirálně vinuté D do 100 mm</t>
  </si>
  <si>
    <t>-1921539268</t>
  </si>
  <si>
    <t>751510042</t>
  </si>
  <si>
    <t>Vzduchotechnické potrubí pozink kruhové spirálně vinuté D do 200 mm</t>
  </si>
  <si>
    <t>-333949208</t>
  </si>
  <si>
    <t>751510043</t>
  </si>
  <si>
    <t>Vzduchotechnické potrubí pozink kruhové spirálně vinuté D do 300 mm</t>
  </si>
  <si>
    <t>1324190832</t>
  </si>
  <si>
    <t>751510044</t>
  </si>
  <si>
    <t>Vzduchotechnické potrubí pozink kruhové spirálně vinuté D do 400 mm</t>
  </si>
  <si>
    <t>577699643</t>
  </si>
  <si>
    <t>751514664</t>
  </si>
  <si>
    <t>Mtž škrtící klapky do plech potrubí kruhové s přírubou D do 400 mm</t>
  </si>
  <si>
    <t>497011237</t>
  </si>
  <si>
    <t>751514762</t>
  </si>
  <si>
    <t>Mtž protidešťové stříšky plech potrubí kruhové s přírubou D do 200 mm</t>
  </si>
  <si>
    <t>2034109619</t>
  </si>
  <si>
    <t>751537112</t>
  </si>
  <si>
    <t>Mtž potrubí ohebného izol minerální vatou z Al laminátu D do 200 mm</t>
  </si>
  <si>
    <t>-1563326032</t>
  </si>
  <si>
    <t>751611121</t>
  </si>
  <si>
    <t>Montáž vzduchotechnické jednotky s rekuperací tepla podstropní s výměnou vzduchu do 1000 m3/h</t>
  </si>
  <si>
    <t>-1590261383</t>
  </si>
  <si>
    <t>751691111</t>
  </si>
  <si>
    <t>Zaregulování systému vzduchotechnického zařízení - 1 koncový (distribuční) prvek</t>
  </si>
  <si>
    <t>-1190541425</t>
  </si>
  <si>
    <t>751888011</t>
  </si>
  <si>
    <t>Plastový talířový ventil univerzální D100</t>
  </si>
  <si>
    <t>-311752508</t>
  </si>
  <si>
    <t>751888012</t>
  </si>
  <si>
    <t>Plastový talířový ventil univerzální D125</t>
  </si>
  <si>
    <t>1081225635</t>
  </si>
  <si>
    <t>751888111</t>
  </si>
  <si>
    <t xml:space="preserve">HLUKOVĚ A TEPELNĚ IZOLOVANÁ HADICE  D100</t>
  </si>
  <si>
    <t>-533832510</t>
  </si>
  <si>
    <t>751888112</t>
  </si>
  <si>
    <t xml:space="preserve">HLUKOVĚ A TEPELNĚ IZOLOVANÁ HADICE  D125</t>
  </si>
  <si>
    <t>-2063388878</t>
  </si>
  <si>
    <t>751999014</t>
  </si>
  <si>
    <t>Stěnový axiální ventilátor D355 - Q=1543m3/hod; H=15Pa</t>
  </si>
  <si>
    <t>-1451314972</t>
  </si>
  <si>
    <t>751999041</t>
  </si>
  <si>
    <t>Protidešťové žaluzie potrubí D250 mm</t>
  </si>
  <si>
    <t>2031656154</t>
  </si>
  <si>
    <t>751999042</t>
  </si>
  <si>
    <t>Protidešťové žaluzie potrubí D355 mm</t>
  </si>
  <si>
    <t>613735364</t>
  </si>
  <si>
    <t>751999112</t>
  </si>
  <si>
    <t>Tlumiče hluku pro kruhové potrubí D 250 mm - dl.900mm</t>
  </si>
  <si>
    <t>-616028773</t>
  </si>
  <si>
    <t>751999113</t>
  </si>
  <si>
    <t>Vyústi čtyřhranná na kruhové potrubí na SDK 325x125mm včetně napojení na SDK</t>
  </si>
  <si>
    <t>-950027115</t>
  </si>
  <si>
    <t>751999114</t>
  </si>
  <si>
    <t>Vyústi čtyřhranná na kruhové potrubí na SDK 525x125mm včetně napojení na SDK</t>
  </si>
  <si>
    <t>1910774696</t>
  </si>
  <si>
    <t>751999116</t>
  </si>
  <si>
    <t>REKUPERAČNÍ JEDNOTKA O VÝKONU 520m3/hod; 200Pa; ErP 2018, elektrikcý ohřev, regulace CO2, podstropní</t>
  </si>
  <si>
    <t>-1721192119</t>
  </si>
  <si>
    <t>751999272</t>
  </si>
  <si>
    <t>Potrubní ventilátor s doběhem DN125 - 230m3/hod</t>
  </si>
  <si>
    <t>855751912</t>
  </si>
  <si>
    <t>M</t>
  </si>
  <si>
    <t>7511999998</t>
  </si>
  <si>
    <t xml:space="preserve">Instalace čidla CO, propojení s VZT jednotkou </t>
  </si>
  <si>
    <t>-219895915</t>
  </si>
  <si>
    <t>751999664</t>
  </si>
  <si>
    <t>Zpětná klapka do plech potrubí kruhové D355 mm</t>
  </si>
  <si>
    <t>1701824824</t>
  </si>
  <si>
    <t>751999761</t>
  </si>
  <si>
    <t>Protidešťová stříška plech potrubí kruhové s přírubou D125 mm</t>
  </si>
  <si>
    <t>-1197887346</t>
  </si>
  <si>
    <t>998751102</t>
  </si>
  <si>
    <t>Přesun hmot tonážní pro vzduchotechniku v objektech v do 24 m</t>
  </si>
  <si>
    <t>-330833086</t>
  </si>
  <si>
    <t>751-5</t>
  </si>
  <si>
    <t>Ostatní</t>
  </si>
  <si>
    <t>125</t>
  </si>
  <si>
    <t>kotevní materiál</t>
  </si>
  <si>
    <t>kg</t>
  </si>
  <si>
    <t>-1906389988</t>
  </si>
  <si>
    <t>127</t>
  </si>
  <si>
    <t>těsnící materiál</t>
  </si>
  <si>
    <t>178622930</t>
  </si>
  <si>
    <t>128</t>
  </si>
  <si>
    <t>spojovací materiál</t>
  </si>
  <si>
    <t>-944647052</t>
  </si>
  <si>
    <t>129</t>
  </si>
  <si>
    <t>dílenská dokumentace, inženýrská činnost</t>
  </si>
  <si>
    <t>kpt</t>
  </si>
  <si>
    <t>-1736129576</t>
  </si>
  <si>
    <t>130</t>
  </si>
  <si>
    <t>doprava a přesun hmot - dle dodavatele</t>
  </si>
  <si>
    <t>-2140514910</t>
  </si>
  <si>
    <t>132</t>
  </si>
  <si>
    <t>odzkoušení a zaregulování systému</t>
  </si>
  <si>
    <t>-996458578</t>
  </si>
  <si>
    <t>133</t>
  </si>
  <si>
    <t>zaškolení obsluhy a předávací dokumentace</t>
  </si>
  <si>
    <t>-446642972</t>
  </si>
  <si>
    <t>134</t>
  </si>
  <si>
    <t>lešení do 1,6m podlaha</t>
  </si>
  <si>
    <t>-1559793645</t>
  </si>
  <si>
    <t>135</t>
  </si>
  <si>
    <t>Provedení průrazů, začistění, jádrové vrtání D200, D250, 0,2m2</t>
  </si>
  <si>
    <t>-125711900</t>
  </si>
  <si>
    <t>136</t>
  </si>
  <si>
    <t>montážní materiál</t>
  </si>
  <si>
    <t>1428734968</t>
  </si>
  <si>
    <t>HZS3211</t>
  </si>
  <si>
    <t>Hodinová zúčtovací sazba montér vzduchotechniky a chlazení</t>
  </si>
  <si>
    <t>-212617552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</si>
  <si>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</si>
  <si>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</si>
  <si>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</si>
  <si>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</si>
  <si>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</si>
  <si>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</si>
  <si>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</si>
  <si>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1024</t>
  </si>
  <si>
    <t>-1415916713</t>
  </si>
  <si>
    <t>vzt2 - vzduchotechnika OU</t>
  </si>
  <si>
    <t>-1906273184</t>
  </si>
  <si>
    <t>-1525930084</t>
  </si>
  <si>
    <t>-950128647</t>
  </si>
  <si>
    <t>-407747420</t>
  </si>
  <si>
    <t>-2113753142</t>
  </si>
  <si>
    <t>-406211959</t>
  </si>
  <si>
    <t>-381529612</t>
  </si>
  <si>
    <t>838832714</t>
  </si>
  <si>
    <t>-2144893629</t>
  </si>
  <si>
    <t>-1968445598</t>
  </si>
  <si>
    <t>596181354</t>
  </si>
  <si>
    <t>751999040</t>
  </si>
  <si>
    <t>Protidešťové žaluzie potrubí D100 mm</t>
  </si>
  <si>
    <t>-1334824762</t>
  </si>
  <si>
    <t>751999271</t>
  </si>
  <si>
    <t>Potrubní ventilátor s doběhem DN100 - 130m3/hod</t>
  </si>
  <si>
    <t>-710167836</t>
  </si>
  <si>
    <t>751999273</t>
  </si>
  <si>
    <t>Potrubní ventilátor s doběhem DN150 - 235m3/hod</t>
  </si>
  <si>
    <t>-1173772375</t>
  </si>
  <si>
    <t>751999762</t>
  </si>
  <si>
    <t>Protidešťová stříška plech potrubí kruhové s přírubou D150 mm</t>
  </si>
  <si>
    <t>-1523565716</t>
  </si>
  <si>
    <t>-189260062</t>
  </si>
  <si>
    <t>-1207638174</t>
  </si>
  <si>
    <t>-1509159117</t>
  </si>
  <si>
    <t>-1756126869</t>
  </si>
  <si>
    <t>983384949</t>
  </si>
  <si>
    <t>-1865867647</t>
  </si>
  <si>
    <t>-1451588217</t>
  </si>
  <si>
    <t>-476466311</t>
  </si>
  <si>
    <t>340336043</t>
  </si>
  <si>
    <t>-1087223686</t>
  </si>
  <si>
    <t>1718451345</t>
  </si>
  <si>
    <t>-1907647889</t>
  </si>
  <si>
    <t>2110353954</t>
  </si>
  <si>
    <t>ZTi - Zdravotní technika</t>
  </si>
  <si>
    <t>zti1 - zdravotní technika HZ</t>
  </si>
  <si>
    <t>HSV - Práce a dodávky HSV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</si>
  <si>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</si>
  <si>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</si>
  <si>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</si>
  <si>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</si>
  <si>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</si>
  <si>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</si>
  <si>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</si>
  <si>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Trubní vedení</t>
  </si>
  <si>
    <t>871315231</t>
  </si>
  <si>
    <t>Kanalizační potrubí z tvrdého PVC jednovrstvé tuhost třídy SN10 DN 160</t>
  </si>
  <si>
    <t>1474908392</t>
  </si>
  <si>
    <t>894211111</t>
  </si>
  <si>
    <t>Šachty kanalizační kruhové z prostého betonu na potrubí DN 200 dno beton tř. C 25/30</t>
  </si>
  <si>
    <t>-2107216572</t>
  </si>
  <si>
    <t>721</t>
  </si>
  <si>
    <t>Zdravotechnika - vnitřní kanalizace</t>
  </si>
  <si>
    <t>721173401</t>
  </si>
  <si>
    <t>Potrubí kanalizační z PVC SN 4 svodné DN 110</t>
  </si>
  <si>
    <t>587791572</t>
  </si>
  <si>
    <t>721173402</t>
  </si>
  <si>
    <t>Potrubí kanalizační z PVC SN 4 svodné DN 125</t>
  </si>
  <si>
    <t>-1097714819</t>
  </si>
  <si>
    <t>721173722</t>
  </si>
  <si>
    <t>Potrubí kanalizační z PE připojovací DN 40</t>
  </si>
  <si>
    <t>1961498210</t>
  </si>
  <si>
    <t>721173723</t>
  </si>
  <si>
    <t>Potrubí kanalizační z PE připojovací DN 50</t>
  </si>
  <si>
    <t>33973852</t>
  </si>
  <si>
    <t>721194104</t>
  </si>
  <si>
    <t>Vyvedení a upevnění odpadních výpustek DN 40</t>
  </si>
  <si>
    <t>-2048708667</t>
  </si>
  <si>
    <t>721194105</t>
  </si>
  <si>
    <t>Vyvedení a upevnění odpadních výpustek DN 50</t>
  </si>
  <si>
    <t>1424450280</t>
  </si>
  <si>
    <t>721194109</t>
  </si>
  <si>
    <t>Vyvedení a upevnění odpadních výpustek DN 100</t>
  </si>
  <si>
    <t>1486898765</t>
  </si>
  <si>
    <t>721212123</t>
  </si>
  <si>
    <t>Odtokový sprchový žlab délky 800 mm s krycím roštem a zápachovou uzávěrkou</t>
  </si>
  <si>
    <t>258230829</t>
  </si>
  <si>
    <t>721226521</t>
  </si>
  <si>
    <t>Zápachová uzávěrka nástěnná pro pračku a myčku DN 40</t>
  </si>
  <si>
    <t>-532840047</t>
  </si>
  <si>
    <t>721273153</t>
  </si>
  <si>
    <t>Hlavice ventilační polypropylen PP DN 110</t>
  </si>
  <si>
    <t>1825137614</t>
  </si>
  <si>
    <t>721290111</t>
  </si>
  <si>
    <t>Zkouška těsnosti potrubí kanalizace vodou do DN 125</t>
  </si>
  <si>
    <t>-619269695</t>
  </si>
  <si>
    <t>721290112</t>
  </si>
  <si>
    <t>Zkouška těsnosti potrubí kanalizace vodou do DN 200</t>
  </si>
  <si>
    <t>2117607064</t>
  </si>
  <si>
    <t>998721101</t>
  </si>
  <si>
    <t>Přesun hmot tonážní pro vnitřní kanalizace v objektech v do 6 m</t>
  </si>
  <si>
    <t>1203467926</t>
  </si>
  <si>
    <t>722</t>
  </si>
  <si>
    <t>Zdravotechnika - vnitřní vodovod</t>
  </si>
  <si>
    <t>722174022</t>
  </si>
  <si>
    <t>Potrubí vodovodní plastové PPR svar polyfuze PN 20 D 20 x 3,4 mm</t>
  </si>
  <si>
    <t>-903917472</t>
  </si>
  <si>
    <t>722174023</t>
  </si>
  <si>
    <t>Potrubí vodovodní plastové PPR svar polyfuze PN 20 D 25 x 4,2 mm</t>
  </si>
  <si>
    <t>278459893</t>
  </si>
  <si>
    <t>722174024</t>
  </si>
  <si>
    <t>Potrubí vodovodní plastové PPR svar polyfuze PN 20 D 32 x5,4 mm</t>
  </si>
  <si>
    <t>800432591</t>
  </si>
  <si>
    <t>722174025</t>
  </si>
  <si>
    <t>Potrubí vodovodní plastové PPR svar polyfuze PN 20 D 40 x 6,7 mm</t>
  </si>
  <si>
    <t>-1507666828</t>
  </si>
  <si>
    <t>722181211</t>
  </si>
  <si>
    <t>Ochrana vodovodního potrubí přilepenými termoizolačními trubicemi z PE tl do 6 mm DN do 22 mm</t>
  </si>
  <si>
    <t>911580801</t>
  </si>
  <si>
    <t>722181212</t>
  </si>
  <si>
    <t>Ochrana vodovodního potrubí přilepenými termoizolačními trubicemi z PE tl do 6 mm DN do 32 mm</t>
  </si>
  <si>
    <t>1840842750</t>
  </si>
  <si>
    <t>722181213</t>
  </si>
  <si>
    <t>Ochrana vodovodního potrubí přilepenými termoizolačními trubicemi z PE tl do 6 mm DN přes 32 mm</t>
  </si>
  <si>
    <t>476229876</t>
  </si>
  <si>
    <t>722181231</t>
  </si>
  <si>
    <t>Ochrana vodovodního potrubí přilepenými termoizolačními trubicemi z PE tl do 13 mm DN do 22 mm</t>
  </si>
  <si>
    <t>-247844570</t>
  </si>
  <si>
    <t>722181232</t>
  </si>
  <si>
    <t>Ochrana vodovodního potrubí přilepenými termoizolačními trubicemi z PE tl do 13 mm DN do 45 mm</t>
  </si>
  <si>
    <t>166546248</t>
  </si>
  <si>
    <t>722190401</t>
  </si>
  <si>
    <t>Vyvedení a upevnění výpustku do DN 25</t>
  </si>
  <si>
    <t>-1967886899</t>
  </si>
  <si>
    <t>722220152</t>
  </si>
  <si>
    <t>Nástěnka závitová plastová PPR PN 20 DN 20 x G 1/2</t>
  </si>
  <si>
    <t>-624295967</t>
  </si>
  <si>
    <t>722220161</t>
  </si>
  <si>
    <t>Nástěnný komplet plastový PPR PN 20 DN 20 x G 1/2</t>
  </si>
  <si>
    <t>2064485576</t>
  </si>
  <si>
    <t>722224115</t>
  </si>
  <si>
    <t>Kohout plnicí nebo vypouštěcí G 1/2 PN 10 s jedním závitem</t>
  </si>
  <si>
    <t>871119643</t>
  </si>
  <si>
    <t>722231073</t>
  </si>
  <si>
    <t>Ventil zpětný mosazný G 3/4 PN 10 do 110°C se dvěma závity</t>
  </si>
  <si>
    <t>1259388866</t>
  </si>
  <si>
    <t>722231075</t>
  </si>
  <si>
    <t>Ventil zpětný mosazný G 5/4 PN 10 do 110°C se dvěma závity</t>
  </si>
  <si>
    <t>-983235878</t>
  </si>
  <si>
    <t>722231222</t>
  </si>
  <si>
    <t>Ventil pojistný mosazný G 3/4 PN 6 do 100°C k bojleru s vnitřním x vnějším závitem</t>
  </si>
  <si>
    <t>-1436531268</t>
  </si>
  <si>
    <t>722232123</t>
  </si>
  <si>
    <t>Kohout kulový přímý G 3/4 PN 42 do 185°C plnoprůtokový vnitřní závit</t>
  </si>
  <si>
    <t>619468579</t>
  </si>
  <si>
    <t>722232125</t>
  </si>
  <si>
    <t>Kohout kulový přímý G 5/4 PN 42 do 185°C plnoprůtokový vnitřní závit</t>
  </si>
  <si>
    <t>1604162420</t>
  </si>
  <si>
    <t>722234264</t>
  </si>
  <si>
    <t>Filtr mosazný G 3/4 PN 20 do 80°C s 2x vnitřním závitem</t>
  </si>
  <si>
    <t>-1558278637</t>
  </si>
  <si>
    <t>722262211</t>
  </si>
  <si>
    <t>Vodoměr závitový jednovtokový suchoběžný do 40°C G 1/2 x 80 mm Qn 1,5 m3/h horizontální</t>
  </si>
  <si>
    <t>-50993997</t>
  </si>
  <si>
    <t>722290226</t>
  </si>
  <si>
    <t>Zkouška těsnosti vodovodního potrubí závitového do DN 50</t>
  </si>
  <si>
    <t>714241392</t>
  </si>
  <si>
    <t>722290234</t>
  </si>
  <si>
    <t>Proplach a dezinfekce vodovodního potrubí do DN 80</t>
  </si>
  <si>
    <t>794981481</t>
  </si>
  <si>
    <t>998722101</t>
  </si>
  <si>
    <t>Přesun hmot tonážní pro vnitřní vodovod v objektech v do 6 m</t>
  </si>
  <si>
    <t>-788690335</t>
  </si>
  <si>
    <t>725</t>
  </si>
  <si>
    <t>Zdravotechnika - zařizovací předměty</t>
  </si>
  <si>
    <t>725112022</t>
  </si>
  <si>
    <t>Klozet keramický závěsný na nosné stěny s hlubokým splachováním odpad vodorovný</t>
  </si>
  <si>
    <t>-122324548</t>
  </si>
  <si>
    <t>725121001</t>
  </si>
  <si>
    <t>Splachovač automatický pisoáru bez montážní krabice</t>
  </si>
  <si>
    <t>-1428102395</t>
  </si>
  <si>
    <t>725121521</t>
  </si>
  <si>
    <t>Pisoárový záchodek automatický s infračerveným senzorem</t>
  </si>
  <si>
    <t>810744323</t>
  </si>
  <si>
    <t>725211617</t>
  </si>
  <si>
    <t>Umyvadlo keramické bílé šířky 600 mm s krytem na sifon připevněné na stěnu šrouby</t>
  </si>
  <si>
    <t>-1890200815</t>
  </si>
  <si>
    <t>725244313</t>
  </si>
  <si>
    <t>Zástěna sprchová rámová se skleněnou výplní tl. 4 a 5 mm dveře posuvné jednodílné do niky na vaničku šířky 1200 mm</t>
  </si>
  <si>
    <t>-311992018</t>
  </si>
  <si>
    <t>725291211</t>
  </si>
  <si>
    <t>Doplňky zařízení koupelen a záchodů keramické mýdelník jednoduchý</t>
  </si>
  <si>
    <t>-516669135</t>
  </si>
  <si>
    <t>725291521</t>
  </si>
  <si>
    <t>Doplňky zařízení koupelen a záchodů plastové zásobník toaletních papírů</t>
  </si>
  <si>
    <t>-918897737</t>
  </si>
  <si>
    <t>725291531</t>
  </si>
  <si>
    <t>Doplňky zařízení koupelen a záchodů plastové zásobník papírových ručníků</t>
  </si>
  <si>
    <t>-304697076</t>
  </si>
  <si>
    <t>725331111</t>
  </si>
  <si>
    <t>Výlevka bez výtokových armatur keramická se sklopnou plastovou mřížkou 500 mm</t>
  </si>
  <si>
    <t>1954855450</t>
  </si>
  <si>
    <t>725821312</t>
  </si>
  <si>
    <t>Baterie dřezová nástěnná páková s otáčivým kulatým ústím a délkou ramínka 210 mm</t>
  </si>
  <si>
    <t>884478385</t>
  </si>
  <si>
    <t>725822613</t>
  </si>
  <si>
    <t>Baterie umyvadlová stojánková páková s výpustí</t>
  </si>
  <si>
    <t>164333035</t>
  </si>
  <si>
    <t>725841333</t>
  </si>
  <si>
    <t>Baterie sprchová podomítková s přepínačem a pevnou sprchou</t>
  </si>
  <si>
    <t>-143165050</t>
  </si>
  <si>
    <t>725861102</t>
  </si>
  <si>
    <t>Zápachová uzávěrka pro umyvadla DN 40</t>
  </si>
  <si>
    <t>-1635808564</t>
  </si>
  <si>
    <t>725865411</t>
  </si>
  <si>
    <t>Zápachová uzávěrka pisoárová DN 32/40</t>
  </si>
  <si>
    <t>131220863</t>
  </si>
  <si>
    <t>725980123</t>
  </si>
  <si>
    <t>Dvířka 30/30</t>
  </si>
  <si>
    <t>1934362127</t>
  </si>
  <si>
    <t>998725101</t>
  </si>
  <si>
    <t>Přesun hmot tonážní pro zařizovací předměty v objektech v do 6 m</t>
  </si>
  <si>
    <t>287306579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</si>
  <si>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</si>
  <si>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</si>
  <si>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</si>
  <si>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</si>
  <si>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2095653447</t>
  </si>
  <si>
    <t>726131041</t>
  </si>
  <si>
    <t>Instalační předstěna - klozet závěsný v 1120 mm s ovládáním zepředu do lehkých stěn s kovovou kcí</t>
  </si>
  <si>
    <t>145876247</t>
  </si>
  <si>
    <t>998726111</t>
  </si>
  <si>
    <t>Přesun hmot tonážní pro instalační prefabrikáty v objektech v do 6 m</t>
  </si>
  <si>
    <t>1714014977</t>
  </si>
  <si>
    <t>732331713</t>
  </si>
  <si>
    <t>Nádoba tlaková expanzní s membránou závitové připojení PN 1,0 o objemu 18 l</t>
  </si>
  <si>
    <t>1467919090</t>
  </si>
  <si>
    <t>732331771</t>
  </si>
  <si>
    <t>Příslušenství k expanzním nádobám souprava s upínací páskou</t>
  </si>
  <si>
    <t>-1029503061</t>
  </si>
  <si>
    <t>732331777</t>
  </si>
  <si>
    <t>Příslušenství k expanzním nádobám bezpečnostní uzávěr G 3/4 k měření tlaku</t>
  </si>
  <si>
    <t>-33315665</t>
  </si>
  <si>
    <t>1571129064</t>
  </si>
  <si>
    <t>734261234</t>
  </si>
  <si>
    <t>Šroubení topenářské přímé G 3/4 PN 16 do 120°C</t>
  </si>
  <si>
    <t>1177295688</t>
  </si>
  <si>
    <t>1469449107</t>
  </si>
  <si>
    <t>1949005118</t>
  </si>
  <si>
    <t>65</t>
  </si>
  <si>
    <t>1073345917</t>
  </si>
  <si>
    <t>66</t>
  </si>
  <si>
    <t>-274850229</t>
  </si>
  <si>
    <t>67</t>
  </si>
  <si>
    <t>-53739845</t>
  </si>
  <si>
    <t>zti2 - zdravotní technika OU</t>
  </si>
  <si>
    <t>75</t>
  </si>
  <si>
    <t>871171141</t>
  </si>
  <si>
    <t>Montáž potrubí z PE100 SDR 11 otevřený výkop svařovaných na tupo D 40 x 3,7 mm</t>
  </si>
  <si>
    <t>-451280563</t>
  </si>
  <si>
    <t>76</t>
  </si>
  <si>
    <t>28613171</t>
  </si>
  <si>
    <t>potrubí vodovodní PE100 SDR11 se signalizační vrstvou 100m 40x3,7mm</t>
  </si>
  <si>
    <t>893433208</t>
  </si>
  <si>
    <t>-1815074196</t>
  </si>
  <si>
    <t>68</t>
  </si>
  <si>
    <t>721173315</t>
  </si>
  <si>
    <t>Potrubí kanalizační z PVC SN 4 dešťové DN 110</t>
  </si>
  <si>
    <t>-508000718</t>
  </si>
  <si>
    <t>69</t>
  </si>
  <si>
    <t>721173316</t>
  </si>
  <si>
    <t>Potrubí kanalizační z PVC SN 4 dešťové DN 125</t>
  </si>
  <si>
    <t>943555509</t>
  </si>
  <si>
    <t>70</t>
  </si>
  <si>
    <t>721173317</t>
  </si>
  <si>
    <t>Potrubí kanalizační z PVC SN 4 dešťové DN 160</t>
  </si>
  <si>
    <t>-778108415</t>
  </si>
  <si>
    <t>-1125377135</t>
  </si>
  <si>
    <t>851559432</t>
  </si>
  <si>
    <t>71</t>
  </si>
  <si>
    <t>721173403</t>
  </si>
  <si>
    <t>Potrubí kanalizační z PVC SN 4 svodné DN 160</t>
  </si>
  <si>
    <t>-1239057679</t>
  </si>
  <si>
    <t>1784734467</t>
  </si>
  <si>
    <t>-1085380103</t>
  </si>
  <si>
    <t>212445287</t>
  </si>
  <si>
    <t>-470622889</t>
  </si>
  <si>
    <t>-48679688</t>
  </si>
  <si>
    <t>72</t>
  </si>
  <si>
    <t>721242105</t>
  </si>
  <si>
    <t>Lapač střešních splavenin z PP se zápachovou klapkou a lapacím košem DN 110</t>
  </si>
  <si>
    <t>-1164299990</t>
  </si>
  <si>
    <t>247393843</t>
  </si>
  <si>
    <t>314568830</t>
  </si>
  <si>
    <t>-1822751288</t>
  </si>
  <si>
    <t>208800836</t>
  </si>
  <si>
    <t>-1690253704</t>
  </si>
  <si>
    <t>-518089759</t>
  </si>
  <si>
    <t>-1247316776</t>
  </si>
  <si>
    <t>1611121674</t>
  </si>
  <si>
    <t>-324231877</t>
  </si>
  <si>
    <t>1598705276</t>
  </si>
  <si>
    <t>616605147</t>
  </si>
  <si>
    <t>-1730438134</t>
  </si>
  <si>
    <t>-898385233</t>
  </si>
  <si>
    <t>-1045966531</t>
  </si>
  <si>
    <t>-396983238</t>
  </si>
  <si>
    <t>-1907795366</t>
  </si>
  <si>
    <t>73</t>
  </si>
  <si>
    <t>722221134</t>
  </si>
  <si>
    <t>Ventil výtokový G 1/2 s jedním závitem</t>
  </si>
  <si>
    <t>-386021233</t>
  </si>
  <si>
    <t>-606831888</t>
  </si>
  <si>
    <t>2147319801</t>
  </si>
  <si>
    <t>-783276747</t>
  </si>
  <si>
    <t>2051654496</t>
  </si>
  <si>
    <t>-138258155</t>
  </si>
  <si>
    <t>74</t>
  </si>
  <si>
    <t>722270103</t>
  </si>
  <si>
    <t>Sestava vodoměrová závitová G 5/4</t>
  </si>
  <si>
    <t>1681802065</t>
  </si>
  <si>
    <t>-41851498</t>
  </si>
  <si>
    <t>855610005</t>
  </si>
  <si>
    <t>-1686644058</t>
  </si>
  <si>
    <t>-679255764</t>
  </si>
  <si>
    <t>77</t>
  </si>
  <si>
    <t>725121011</t>
  </si>
  <si>
    <t>Splachovač automatický pisoáru s montážní krabicí skupinový</t>
  </si>
  <si>
    <t>327926364</t>
  </si>
  <si>
    <t>-1236261278</t>
  </si>
  <si>
    <t>-1891545352</t>
  </si>
  <si>
    <t>78</t>
  </si>
  <si>
    <t>725211681</t>
  </si>
  <si>
    <t>Umyvadlo keramické bílé zdravotní šířky 640 mm připevněné na stěnu šrouby</t>
  </si>
  <si>
    <t>-1044350765</t>
  </si>
  <si>
    <t>-28455658</t>
  </si>
  <si>
    <t>239306739</t>
  </si>
  <si>
    <t>1892370400</t>
  </si>
  <si>
    <t>80</t>
  </si>
  <si>
    <t>725291706</t>
  </si>
  <si>
    <t>Doplňky zařízení koupelen a záchodů smaltované madlo rovné dl 800 mm</t>
  </si>
  <si>
    <t>37128644</t>
  </si>
  <si>
    <t>79</t>
  </si>
  <si>
    <t>725291722</t>
  </si>
  <si>
    <t>Doplňky zařízení koupelen a záchodů smaltované madlo krakorcové sklopné dl 834 mm</t>
  </si>
  <si>
    <t>-715257716</t>
  </si>
  <si>
    <t>81</t>
  </si>
  <si>
    <t>725311121</t>
  </si>
  <si>
    <t>Dřez jednoduchý nerezový se zápachovou uzávěrkou s odkapávací plochou 560x480 mm a miskou</t>
  </si>
  <si>
    <t>-488650271</t>
  </si>
  <si>
    <t>-580855107</t>
  </si>
  <si>
    <t>1884569173</t>
  </si>
  <si>
    <t>-1293544969</t>
  </si>
  <si>
    <t>408747983</t>
  </si>
  <si>
    <t>82</t>
  </si>
  <si>
    <t>725862103</t>
  </si>
  <si>
    <t>Zápachová uzávěrka pro dřezy DN 40/50</t>
  </si>
  <si>
    <t>-148253884</t>
  </si>
  <si>
    <t>-1160077817</t>
  </si>
  <si>
    <t>121488232</t>
  </si>
  <si>
    <t>-1334870745</t>
  </si>
  <si>
    <t>-716245988</t>
  </si>
  <si>
    <t>83</t>
  </si>
  <si>
    <t>-1633415385</t>
  </si>
  <si>
    <t>733957856</t>
  </si>
  <si>
    <t>-490268761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</si>
</sst>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Z2021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STARÉ MÍSTO - Stavební úpravy budovy obecního úřadu, Přestavba na požární zbrojnici se zázemím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Obec Staré Místo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ROUND(AG95+AG96+AG99+AG102,2)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ROUND(AS95+AS96+AS99+AS102,2)</f>
        <v>0</v>
      </c>
      <c r="AT94" s="111">
        <f>ROUND(SUM(AV94:AW94),2)</f>
        <v>0</v>
      </c>
      <c r="AU94" s="112">
        <f>ROUND(AU95+AU96+AU99+AU102,5)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ROUND(AZ95+AZ96+AZ99+AZ102,2)</f>
        <v>0</v>
      </c>
      <c r="BA94" s="111">
        <f>ROUND(BA95+BA96+BA99+BA102,2)</f>
        <v>0</v>
      </c>
      <c r="BB94" s="111">
        <f>ROUND(BB95+BB96+BB99+BB102,2)</f>
        <v>0</v>
      </c>
      <c r="BC94" s="111">
        <f>ROUND(BC95+BC96+BC99+BC102,2)</f>
        <v>0</v>
      </c>
      <c r="BD94" s="113">
        <f>ROUND(BD95+BD96+BD99+BD102,2)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 - Plyn - HZ'!J30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'P - Plyn - HZ'!P120</f>
        <v>0</v>
      </c>
      <c r="AV95" s="125">
        <f>'P - Plyn - HZ'!J33</f>
        <v>0</v>
      </c>
      <c r="AW95" s="125">
        <f>'P - Plyn - HZ'!J34</f>
        <v>0</v>
      </c>
      <c r="AX95" s="125">
        <f>'P - Plyn - HZ'!J35</f>
        <v>0</v>
      </c>
      <c r="AY95" s="125">
        <f>'P - Plyn - HZ'!J36</f>
        <v>0</v>
      </c>
      <c r="AZ95" s="125">
        <f>'P - Plyn - HZ'!F33</f>
        <v>0</v>
      </c>
      <c r="BA95" s="125">
        <f>'P - Plyn - HZ'!F34</f>
        <v>0</v>
      </c>
      <c r="BB95" s="125">
        <f>'P - Plyn - HZ'!F35</f>
        <v>0</v>
      </c>
      <c r="BC95" s="125">
        <f>'P - Plyn - HZ'!F36</f>
        <v>0</v>
      </c>
      <c r="BD95" s="127">
        <f>'P - Plyn - HZ'!F37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7"/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9">
        <f>ROUND(SUM(AG97:AG98),2)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f>ROUND(SUM(AS97:AS98),2)</f>
        <v>0</v>
      </c>
      <c r="AT96" s="125">
        <f>ROUND(SUM(AV96:AW96),2)</f>
        <v>0</v>
      </c>
      <c r="AU96" s="126">
        <f>ROUND(SUM(AU97:AU98),5)</f>
        <v>0</v>
      </c>
      <c r="AV96" s="125">
        <f>ROUND(AZ96*L29,2)</f>
        <v>0</v>
      </c>
      <c r="AW96" s="125">
        <f>ROUND(BA96*L30,2)</f>
        <v>0</v>
      </c>
      <c r="AX96" s="125">
        <f>ROUND(BB96*L29,2)</f>
        <v>0</v>
      </c>
      <c r="AY96" s="125">
        <f>ROUND(BC96*L30,2)</f>
        <v>0</v>
      </c>
      <c r="AZ96" s="125">
        <f>ROUND(SUM(AZ97:AZ98),2)</f>
        <v>0</v>
      </c>
      <c r="BA96" s="125">
        <f>ROUND(SUM(BA97:BA98),2)</f>
        <v>0</v>
      </c>
      <c r="BB96" s="125">
        <f>ROUND(SUM(BB97:BB98),2)</f>
        <v>0</v>
      </c>
      <c r="BC96" s="125">
        <f>ROUND(SUM(BC97:BC98),2)</f>
        <v>0</v>
      </c>
      <c r="BD96" s="127">
        <f>ROUND(SUM(BD97:BD98),2)</f>
        <v>0</v>
      </c>
      <c r="BE96" s="7"/>
      <c r="BS96" s="128" t="s">
        <v>73</v>
      </c>
      <c r="BT96" s="128" t="s">
        <v>82</v>
      </c>
      <c r="BU96" s="128" t="s">
        <v>75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4" customFormat="1" ht="16.5" customHeight="1">
      <c r="A97" s="116" t="s">
        <v>78</v>
      </c>
      <c r="B97" s="67"/>
      <c r="C97" s="130"/>
      <c r="D97" s="130"/>
      <c r="E97" s="131" t="s">
        <v>88</v>
      </c>
      <c r="F97" s="131"/>
      <c r="G97" s="131"/>
      <c r="H97" s="131"/>
      <c r="I97" s="131"/>
      <c r="J97" s="130"/>
      <c r="K97" s="131" t="s">
        <v>89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'út1 - ústřední vytápění HZ'!J32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90</v>
      </c>
      <c r="AR97" s="69"/>
      <c r="AS97" s="134">
        <v>0</v>
      </c>
      <c r="AT97" s="135">
        <f>ROUND(SUM(AV97:AW97),2)</f>
        <v>0</v>
      </c>
      <c r="AU97" s="136">
        <f>'út1 - ústřední vytápění HZ'!P127</f>
        <v>0</v>
      </c>
      <c r="AV97" s="135">
        <f>'út1 - ústřední vytápění HZ'!J35</f>
        <v>0</v>
      </c>
      <c r="AW97" s="135">
        <f>'út1 - ústřední vytápění HZ'!J36</f>
        <v>0</v>
      </c>
      <c r="AX97" s="135">
        <f>'út1 - ústřední vytápění HZ'!J37</f>
        <v>0</v>
      </c>
      <c r="AY97" s="135">
        <f>'út1 - ústřední vytápění HZ'!J38</f>
        <v>0</v>
      </c>
      <c r="AZ97" s="135">
        <f>'út1 - ústřední vytápění HZ'!F35</f>
        <v>0</v>
      </c>
      <c r="BA97" s="135">
        <f>'út1 - ústřední vytápění HZ'!F36</f>
        <v>0</v>
      </c>
      <c r="BB97" s="135">
        <f>'út1 - ústřední vytápění HZ'!F37</f>
        <v>0</v>
      </c>
      <c r="BC97" s="135">
        <f>'út1 - ústřední vytápění HZ'!F38</f>
        <v>0</v>
      </c>
      <c r="BD97" s="137">
        <f>'út1 - ústřední vytápění HZ'!F39</f>
        <v>0</v>
      </c>
      <c r="BE97" s="4"/>
      <c r="BT97" s="138" t="s">
        <v>84</v>
      </c>
      <c r="BV97" s="138" t="s">
        <v>76</v>
      </c>
      <c r="BW97" s="138" t="s">
        <v>91</v>
      </c>
      <c r="BX97" s="138" t="s">
        <v>87</v>
      </c>
      <c r="CL97" s="138" t="s">
        <v>1</v>
      </c>
    </row>
    <row r="98" s="4" customFormat="1" ht="16.5" customHeight="1">
      <c r="A98" s="116" t="s">
        <v>78</v>
      </c>
      <c r="B98" s="67"/>
      <c r="C98" s="130"/>
      <c r="D98" s="130"/>
      <c r="E98" s="131" t="s">
        <v>92</v>
      </c>
      <c r="F98" s="131"/>
      <c r="G98" s="131"/>
      <c r="H98" s="131"/>
      <c r="I98" s="131"/>
      <c r="J98" s="130"/>
      <c r="K98" s="131" t="s">
        <v>93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'út2 - ústřední vytápění OU'!J32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90</v>
      </c>
      <c r="AR98" s="69"/>
      <c r="AS98" s="134">
        <v>0</v>
      </c>
      <c r="AT98" s="135">
        <f>ROUND(SUM(AV98:AW98),2)</f>
        <v>0</v>
      </c>
      <c r="AU98" s="136">
        <f>'út2 - ústřední vytápění OU'!P126</f>
        <v>0</v>
      </c>
      <c r="AV98" s="135">
        <f>'út2 - ústřední vytápění OU'!J35</f>
        <v>0</v>
      </c>
      <c r="AW98" s="135">
        <f>'út2 - ústřední vytápění OU'!J36</f>
        <v>0</v>
      </c>
      <c r="AX98" s="135">
        <f>'út2 - ústřední vytápění OU'!J37</f>
        <v>0</v>
      </c>
      <c r="AY98" s="135">
        <f>'út2 - ústřední vytápění OU'!J38</f>
        <v>0</v>
      </c>
      <c r="AZ98" s="135">
        <f>'út2 - ústřední vytápění OU'!F35</f>
        <v>0</v>
      </c>
      <c r="BA98" s="135">
        <f>'út2 - ústřední vytápění OU'!F36</f>
        <v>0</v>
      </c>
      <c r="BB98" s="135">
        <f>'út2 - ústřední vytápění OU'!F37</f>
        <v>0</v>
      </c>
      <c r="BC98" s="135">
        <f>'út2 - ústřední vytápění OU'!F38</f>
        <v>0</v>
      </c>
      <c r="BD98" s="137">
        <f>'út2 - ústřední vytápění OU'!F39</f>
        <v>0</v>
      </c>
      <c r="BE98" s="4"/>
      <c r="BT98" s="138" t="s">
        <v>84</v>
      </c>
      <c r="BV98" s="138" t="s">
        <v>76</v>
      </c>
      <c r="BW98" s="138" t="s">
        <v>94</v>
      </c>
      <c r="BX98" s="138" t="s">
        <v>87</v>
      </c>
      <c r="CL98" s="138" t="s">
        <v>1</v>
      </c>
    </row>
    <row r="99" s="7" customFormat="1" ht="16.5" customHeight="1">
      <c r="A99" s="7"/>
      <c r="B99" s="117"/>
      <c r="C99" s="118"/>
      <c r="D99" s="119" t="s">
        <v>95</v>
      </c>
      <c r="E99" s="119"/>
      <c r="F99" s="119"/>
      <c r="G99" s="119"/>
      <c r="H99" s="119"/>
      <c r="I99" s="120"/>
      <c r="J99" s="119" t="s">
        <v>96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9">
        <f>ROUND(SUM(AG100:AG101),2)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81</v>
      </c>
      <c r="AR99" s="123"/>
      <c r="AS99" s="124">
        <f>ROUND(SUM(AS100:AS101),2)</f>
        <v>0</v>
      </c>
      <c r="AT99" s="125">
        <f>ROUND(SUM(AV99:AW99),2)</f>
        <v>0</v>
      </c>
      <c r="AU99" s="126">
        <f>ROUND(SUM(AU100:AU101),5)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ROUND(SUM(AZ100:AZ101),2)</f>
        <v>0</v>
      </c>
      <c r="BA99" s="125">
        <f>ROUND(SUM(BA100:BA101),2)</f>
        <v>0</v>
      </c>
      <c r="BB99" s="125">
        <f>ROUND(SUM(BB100:BB101),2)</f>
        <v>0</v>
      </c>
      <c r="BC99" s="125">
        <f>ROUND(SUM(BC100:BC101),2)</f>
        <v>0</v>
      </c>
      <c r="BD99" s="127">
        <f>ROUND(SUM(BD100:BD101),2)</f>
        <v>0</v>
      </c>
      <c r="BE99" s="7"/>
      <c r="BS99" s="128" t="s">
        <v>73</v>
      </c>
      <c r="BT99" s="128" t="s">
        <v>82</v>
      </c>
      <c r="BU99" s="128" t="s">
        <v>75</v>
      </c>
      <c r="BV99" s="128" t="s">
        <v>76</v>
      </c>
      <c r="BW99" s="128" t="s">
        <v>97</v>
      </c>
      <c r="BX99" s="128" t="s">
        <v>5</v>
      </c>
      <c r="CL99" s="128" t="s">
        <v>1</v>
      </c>
      <c r="CM99" s="128" t="s">
        <v>84</v>
      </c>
    </row>
    <row r="100" s="4" customFormat="1" ht="16.5" customHeight="1">
      <c r="A100" s="116" t="s">
        <v>78</v>
      </c>
      <c r="B100" s="67"/>
      <c r="C100" s="130"/>
      <c r="D100" s="130"/>
      <c r="E100" s="131" t="s">
        <v>98</v>
      </c>
      <c r="F100" s="131"/>
      <c r="G100" s="131"/>
      <c r="H100" s="131"/>
      <c r="I100" s="131"/>
      <c r="J100" s="130"/>
      <c r="K100" s="131" t="s">
        <v>99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'vzt1 - vzduchotechnika HZ'!J32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90</v>
      </c>
      <c r="AR100" s="69"/>
      <c r="AS100" s="134">
        <v>0</v>
      </c>
      <c r="AT100" s="135">
        <f>ROUND(SUM(AV100:AW100),2)</f>
        <v>0</v>
      </c>
      <c r="AU100" s="136">
        <f>'vzt1 - vzduchotechnika HZ'!P126</f>
        <v>0</v>
      </c>
      <c r="AV100" s="135">
        <f>'vzt1 - vzduchotechnika HZ'!J35</f>
        <v>0</v>
      </c>
      <c r="AW100" s="135">
        <f>'vzt1 - vzduchotechnika HZ'!J36</f>
        <v>0</v>
      </c>
      <c r="AX100" s="135">
        <f>'vzt1 - vzduchotechnika HZ'!J37</f>
        <v>0</v>
      </c>
      <c r="AY100" s="135">
        <f>'vzt1 - vzduchotechnika HZ'!J38</f>
        <v>0</v>
      </c>
      <c r="AZ100" s="135">
        <f>'vzt1 - vzduchotechnika HZ'!F35</f>
        <v>0</v>
      </c>
      <c r="BA100" s="135">
        <f>'vzt1 - vzduchotechnika HZ'!F36</f>
        <v>0</v>
      </c>
      <c r="BB100" s="135">
        <f>'vzt1 - vzduchotechnika HZ'!F37</f>
        <v>0</v>
      </c>
      <c r="BC100" s="135">
        <f>'vzt1 - vzduchotechnika HZ'!F38</f>
        <v>0</v>
      </c>
      <c r="BD100" s="137">
        <f>'vzt1 - vzduchotechnika HZ'!F39</f>
        <v>0</v>
      </c>
      <c r="BE100" s="4"/>
      <c r="BT100" s="138" t="s">
        <v>84</v>
      </c>
      <c r="BV100" s="138" t="s">
        <v>76</v>
      </c>
      <c r="BW100" s="138" t="s">
        <v>100</v>
      </c>
      <c r="BX100" s="138" t="s">
        <v>97</v>
      </c>
      <c r="CL100" s="138" t="s">
        <v>1</v>
      </c>
    </row>
    <row r="101" s="4" customFormat="1" ht="16.5" customHeight="1">
      <c r="A101" s="116" t="s">
        <v>78</v>
      </c>
      <c r="B101" s="67"/>
      <c r="C101" s="130"/>
      <c r="D101" s="130"/>
      <c r="E101" s="131" t="s">
        <v>101</v>
      </c>
      <c r="F101" s="131"/>
      <c r="G101" s="131"/>
      <c r="H101" s="131"/>
      <c r="I101" s="131"/>
      <c r="J101" s="130"/>
      <c r="K101" s="131" t="s">
        <v>102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'vzt2 - vzduchotechnika OU'!J32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90</v>
      </c>
      <c r="AR101" s="69"/>
      <c r="AS101" s="134">
        <v>0</v>
      </c>
      <c r="AT101" s="135">
        <f>ROUND(SUM(AV101:AW101),2)</f>
        <v>0</v>
      </c>
      <c r="AU101" s="136">
        <f>'vzt2 - vzduchotechnika OU'!P126</f>
        <v>0</v>
      </c>
      <c r="AV101" s="135">
        <f>'vzt2 - vzduchotechnika OU'!J35</f>
        <v>0</v>
      </c>
      <c r="AW101" s="135">
        <f>'vzt2 - vzduchotechnika OU'!J36</f>
        <v>0</v>
      </c>
      <c r="AX101" s="135">
        <f>'vzt2 - vzduchotechnika OU'!J37</f>
        <v>0</v>
      </c>
      <c r="AY101" s="135">
        <f>'vzt2 - vzduchotechnika OU'!J38</f>
        <v>0</v>
      </c>
      <c r="AZ101" s="135">
        <f>'vzt2 - vzduchotechnika OU'!F35</f>
        <v>0</v>
      </c>
      <c r="BA101" s="135">
        <f>'vzt2 - vzduchotechnika OU'!F36</f>
        <v>0</v>
      </c>
      <c r="BB101" s="135">
        <f>'vzt2 - vzduchotechnika OU'!F37</f>
        <v>0</v>
      </c>
      <c r="BC101" s="135">
        <f>'vzt2 - vzduchotechnika OU'!F38</f>
        <v>0</v>
      </c>
      <c r="BD101" s="137">
        <f>'vzt2 - vzduchotechnika OU'!F39</f>
        <v>0</v>
      </c>
      <c r="BE101" s="4"/>
      <c r="BT101" s="138" t="s">
        <v>84</v>
      </c>
      <c r="BV101" s="138" t="s">
        <v>76</v>
      </c>
      <c r="BW101" s="138" t="s">
        <v>103</v>
      </c>
      <c r="BX101" s="138" t="s">
        <v>97</v>
      </c>
      <c r="CL101" s="138" t="s">
        <v>1</v>
      </c>
    </row>
    <row r="102" s="7" customFormat="1" ht="16.5" customHeight="1">
      <c r="A102" s="7"/>
      <c r="B102" s="117"/>
      <c r="C102" s="118"/>
      <c r="D102" s="119" t="s">
        <v>104</v>
      </c>
      <c r="E102" s="119"/>
      <c r="F102" s="119"/>
      <c r="G102" s="119"/>
      <c r="H102" s="119"/>
      <c r="I102" s="120"/>
      <c r="J102" s="119" t="s">
        <v>105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9">
        <f>ROUND(SUM(AG103:AG104),2)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81</v>
      </c>
      <c r="AR102" s="123"/>
      <c r="AS102" s="124">
        <f>ROUND(SUM(AS103:AS104),2)</f>
        <v>0</v>
      </c>
      <c r="AT102" s="125">
        <f>ROUND(SUM(AV102:AW102),2)</f>
        <v>0</v>
      </c>
      <c r="AU102" s="126">
        <f>ROUND(SUM(AU103:AU104),5)</f>
        <v>0</v>
      </c>
      <c r="AV102" s="125">
        <f>ROUND(AZ102*L29,2)</f>
        <v>0</v>
      </c>
      <c r="AW102" s="125">
        <f>ROUND(BA102*L30,2)</f>
        <v>0</v>
      </c>
      <c r="AX102" s="125">
        <f>ROUND(BB102*L29,2)</f>
        <v>0</v>
      </c>
      <c r="AY102" s="125">
        <f>ROUND(BC102*L30,2)</f>
        <v>0</v>
      </c>
      <c r="AZ102" s="125">
        <f>ROUND(SUM(AZ103:AZ104),2)</f>
        <v>0</v>
      </c>
      <c r="BA102" s="125">
        <f>ROUND(SUM(BA103:BA104),2)</f>
        <v>0</v>
      </c>
      <c r="BB102" s="125">
        <f>ROUND(SUM(BB103:BB104),2)</f>
        <v>0</v>
      </c>
      <c r="BC102" s="125">
        <f>ROUND(SUM(BC103:BC104),2)</f>
        <v>0</v>
      </c>
      <c r="BD102" s="127">
        <f>ROUND(SUM(BD103:BD104),2)</f>
        <v>0</v>
      </c>
      <c r="BE102" s="7"/>
      <c r="BS102" s="128" t="s">
        <v>73</v>
      </c>
      <c r="BT102" s="128" t="s">
        <v>82</v>
      </c>
      <c r="BU102" s="128" t="s">
        <v>75</v>
      </c>
      <c r="BV102" s="128" t="s">
        <v>76</v>
      </c>
      <c r="BW102" s="128" t="s">
        <v>106</v>
      </c>
      <c r="BX102" s="128" t="s">
        <v>5</v>
      </c>
      <c r="CL102" s="128" t="s">
        <v>1</v>
      </c>
      <c r="CM102" s="128" t="s">
        <v>84</v>
      </c>
    </row>
    <row r="103" s="4" customFormat="1" ht="16.5" customHeight="1">
      <c r="A103" s="116" t="s">
        <v>78</v>
      </c>
      <c r="B103" s="67"/>
      <c r="C103" s="130"/>
      <c r="D103" s="130"/>
      <c r="E103" s="131" t="s">
        <v>107</v>
      </c>
      <c r="F103" s="131"/>
      <c r="G103" s="131"/>
      <c r="H103" s="131"/>
      <c r="I103" s="131"/>
      <c r="J103" s="130"/>
      <c r="K103" s="131" t="s">
        <v>108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'zti1 - zdravotní technika HZ'!J32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90</v>
      </c>
      <c r="AR103" s="69"/>
      <c r="AS103" s="134">
        <v>0</v>
      </c>
      <c r="AT103" s="135">
        <f>ROUND(SUM(AV103:AW103),2)</f>
        <v>0</v>
      </c>
      <c r="AU103" s="136">
        <f>'zti1 - zdravotní technika HZ'!P130</f>
        <v>0</v>
      </c>
      <c r="AV103" s="135">
        <f>'zti1 - zdravotní technika HZ'!J35</f>
        <v>0</v>
      </c>
      <c r="AW103" s="135">
        <f>'zti1 - zdravotní technika HZ'!J36</f>
        <v>0</v>
      </c>
      <c r="AX103" s="135">
        <f>'zti1 - zdravotní technika HZ'!J37</f>
        <v>0</v>
      </c>
      <c r="AY103" s="135">
        <f>'zti1 - zdravotní technika HZ'!J38</f>
        <v>0</v>
      </c>
      <c r="AZ103" s="135">
        <f>'zti1 - zdravotní technika HZ'!F35</f>
        <v>0</v>
      </c>
      <c r="BA103" s="135">
        <f>'zti1 - zdravotní technika HZ'!F36</f>
        <v>0</v>
      </c>
      <c r="BB103" s="135">
        <f>'zti1 - zdravotní technika HZ'!F37</f>
        <v>0</v>
      </c>
      <c r="BC103" s="135">
        <f>'zti1 - zdravotní technika HZ'!F38</f>
        <v>0</v>
      </c>
      <c r="BD103" s="137">
        <f>'zti1 - zdravotní technika HZ'!F39</f>
        <v>0</v>
      </c>
      <c r="BE103" s="4"/>
      <c r="BT103" s="138" t="s">
        <v>84</v>
      </c>
      <c r="BV103" s="138" t="s">
        <v>76</v>
      </c>
      <c r="BW103" s="138" t="s">
        <v>109</v>
      </c>
      <c r="BX103" s="138" t="s">
        <v>106</v>
      </c>
      <c r="CL103" s="138" t="s">
        <v>1</v>
      </c>
    </row>
    <row r="104" s="4" customFormat="1" ht="16.5" customHeight="1">
      <c r="A104" s="116" t="s">
        <v>78</v>
      </c>
      <c r="B104" s="67"/>
      <c r="C104" s="130"/>
      <c r="D104" s="130"/>
      <c r="E104" s="131" t="s">
        <v>110</v>
      </c>
      <c r="F104" s="131"/>
      <c r="G104" s="131"/>
      <c r="H104" s="131"/>
      <c r="I104" s="131"/>
      <c r="J104" s="130"/>
      <c r="K104" s="131" t="s">
        <v>111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'zti2 - zdravotní technika OU'!J32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90</v>
      </c>
      <c r="AR104" s="69"/>
      <c r="AS104" s="139">
        <v>0</v>
      </c>
      <c r="AT104" s="140">
        <f>ROUND(SUM(AV104:AW104),2)</f>
        <v>0</v>
      </c>
      <c r="AU104" s="141">
        <f>'zti2 - zdravotní technika OU'!P128</f>
        <v>0</v>
      </c>
      <c r="AV104" s="140">
        <f>'zti2 - zdravotní technika OU'!J35</f>
        <v>0</v>
      </c>
      <c r="AW104" s="140">
        <f>'zti2 - zdravotní technika OU'!J36</f>
        <v>0</v>
      </c>
      <c r="AX104" s="140">
        <f>'zti2 - zdravotní technika OU'!J37</f>
        <v>0</v>
      </c>
      <c r="AY104" s="140">
        <f>'zti2 - zdravotní technika OU'!J38</f>
        <v>0</v>
      </c>
      <c r="AZ104" s="140">
        <f>'zti2 - zdravotní technika OU'!F35</f>
        <v>0</v>
      </c>
      <c r="BA104" s="140">
        <f>'zti2 - zdravotní technika OU'!F36</f>
        <v>0</v>
      </c>
      <c r="BB104" s="140">
        <f>'zti2 - zdravotní technika OU'!F37</f>
        <v>0</v>
      </c>
      <c r="BC104" s="140">
        <f>'zti2 - zdravotní technika OU'!F38</f>
        <v>0</v>
      </c>
      <c r="BD104" s="142">
        <f>'zti2 - zdravotní technika OU'!F39</f>
        <v>0</v>
      </c>
      <c r="BE104" s="4"/>
      <c r="BT104" s="138" t="s">
        <v>84</v>
      </c>
      <c r="BV104" s="138" t="s">
        <v>76</v>
      </c>
      <c r="BW104" s="138" t="s">
        <v>112</v>
      </c>
      <c r="BX104" s="138" t="s">
        <v>106</v>
      </c>
      <c r="CL104" s="138" t="s">
        <v>1</v>
      </c>
    </row>
    <row r="105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kzeyBiRzohqcUhfJtYBhBhfF5z1Wq56rjhtqaCH9NT09o27wrGE7Lv6130wf+ftPYHewy98gcG8tL0oDzvzVGA==" hashValue="j8vNyXOIIzZVc+TQsZS4EH3bQZWiYexfCBYq7gCF73RiWQksfML6QRJjqYnoono2y+1K8COSyN2zGKgiLB+/bA==" algorithmName="SHA-512" password="CC35"/>
  <mergeCells count="78">
    <mergeCell ref="C92:G92"/>
    <mergeCell ref="D99:H99"/>
    <mergeCell ref="D102:H102"/>
    <mergeCell ref="D95:H95"/>
    <mergeCell ref="D96:H96"/>
    <mergeCell ref="E104:I104"/>
    <mergeCell ref="E98:I98"/>
    <mergeCell ref="E100:I100"/>
    <mergeCell ref="E97:I97"/>
    <mergeCell ref="E101:I101"/>
    <mergeCell ref="E103:I103"/>
    <mergeCell ref="I92:AF92"/>
    <mergeCell ref="J99:AF99"/>
    <mergeCell ref="J102:AF102"/>
    <mergeCell ref="J95:AF95"/>
    <mergeCell ref="J96:AF96"/>
    <mergeCell ref="K101:AF101"/>
    <mergeCell ref="K103:AF103"/>
    <mergeCell ref="K104:AF104"/>
    <mergeCell ref="K100:AF100"/>
    <mergeCell ref="K98:AF98"/>
    <mergeCell ref="K97:AF97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4:AM104"/>
    <mergeCell ref="AG103:AM103"/>
    <mergeCell ref="AG102:AM102"/>
    <mergeCell ref="AG101:AM101"/>
    <mergeCell ref="AG100:AM100"/>
    <mergeCell ref="AG92:AM92"/>
    <mergeCell ref="AG97:AM97"/>
    <mergeCell ref="AG99:AM99"/>
    <mergeCell ref="AG96:AM96"/>
    <mergeCell ref="AG98:AM98"/>
    <mergeCell ref="AG95:AM95"/>
    <mergeCell ref="AM87:AN87"/>
    <mergeCell ref="AM89:AP89"/>
    <mergeCell ref="AM90:AP90"/>
    <mergeCell ref="AN97:AP97"/>
    <mergeCell ref="AN104:AP104"/>
    <mergeCell ref="AN103:AP103"/>
    <mergeCell ref="AN102:AP102"/>
    <mergeCell ref="AN92:AP92"/>
    <mergeCell ref="AN101:AP101"/>
    <mergeCell ref="AN96:AP96"/>
    <mergeCell ref="AN100:AP100"/>
    <mergeCell ref="AN95:AP95"/>
    <mergeCell ref="AN98:AP98"/>
    <mergeCell ref="AN99:AP99"/>
    <mergeCell ref="AS89:AT91"/>
    <mergeCell ref="AN94:AP94"/>
  </mergeCells>
  <hyperlinks>
    <hyperlink ref="A95" location="'P - Plyn - HZ'!C2" display="/"/>
    <hyperlink ref="A97" location="'út1 - ústřední vytápění HZ'!C2" display="/"/>
    <hyperlink ref="A98" location="'út2 - ústřední vytápění OU'!C2" display="/"/>
    <hyperlink ref="A100" location="'vzt1 - vzduchotechnika HZ'!C2" display="/"/>
    <hyperlink ref="A101" location="'vzt2 - vzduchotechnika OU'!C2" display="/"/>
    <hyperlink ref="A103" location="'zti1 - zdravotní technika HZ'!C2" display="/"/>
    <hyperlink ref="A104" location="'zti2 - zdravotní technika O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114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2" t="s">
        <v>115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21</v>
      </c>
      <c r="G12" s="35"/>
      <c r="H12" s="35"/>
      <c r="I12" s="153" t="s">
        <v>22</v>
      </c>
      <c r="J12" s="154" t="str">
        <f>'Rekapitulace stavby'!AN8</f>
        <v>16. 7. 2020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53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ROUND((SUM(BE120:BE138)),  2)</f>
        <v>0</v>
      </c>
      <c r="G33" s="35"/>
      <c r="H33" s="35"/>
      <c r="I33" s="168">
        <v>0.20999999999999999</v>
      </c>
      <c r="J33" s="167">
        <f>ROUND(((SUM(BE120:BE138))*I33),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ROUND((SUM(BF120:BF138)),  2)</f>
        <v>0</v>
      </c>
      <c r="G34" s="35"/>
      <c r="H34" s="35"/>
      <c r="I34" s="168">
        <v>0.14999999999999999</v>
      </c>
      <c r="J34" s="167">
        <f>ROUND(((SUM(BF120:BF138))*I34),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ROUND((SUM(BG120:BG138)),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ROUND((SUM(BH120:BH138)),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ROUND((SUM(BI120:BI138)),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114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 - Plyn - HZ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Obec Staré Místo</v>
      </c>
      <c r="G89" s="37"/>
      <c r="H89" s="37"/>
      <c r="I89" s="153" t="s">
        <v>22</v>
      </c>
      <c r="J89" s="76" t="str">
        <f>IF(J12="","",J12)</f>
        <v>16. 7. 2020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117</v>
      </c>
      <c r="D94" s="195"/>
      <c r="E94" s="195"/>
      <c r="F94" s="195"/>
      <c r="G94" s="195"/>
      <c r="H94" s="195"/>
      <c r="I94" s="196"/>
      <c r="J94" s="197" t="s">
        <v>118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119</v>
      </c>
      <c r="D96" s="37"/>
      <c r="E96" s="37"/>
      <c r="F96" s="37"/>
      <c r="G96" s="37"/>
      <c r="H96" s="37"/>
      <c r="I96" s="15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120</v>
      </c>
    </row>
    <row r="97" s="9" customFormat="1" ht="24.96" customHeight="1">
      <c r="A97" s="9"/>
      <c r="B97" s="199"/>
      <c r="C97" s="200"/>
      <c r="D97" s="201" t="s">
        <v>121</v>
      </c>
      <c r="E97" s="202"/>
      <c r="F97" s="202"/>
      <c r="G97" s="202"/>
      <c r="H97" s="202"/>
      <c r="I97" s="203"/>
      <c r="J97" s="204">
        <f>J121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122</v>
      </c>
      <c r="E98" s="208"/>
      <c r="F98" s="208"/>
      <c r="G98" s="208"/>
      <c r="H98" s="208"/>
      <c r="I98" s="209"/>
      <c r="J98" s="210">
        <f>J122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123</v>
      </c>
      <c r="E99" s="208"/>
      <c r="F99" s="208"/>
      <c r="G99" s="208"/>
      <c r="H99" s="208"/>
      <c r="I99" s="209"/>
      <c r="J99" s="210">
        <f>J133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9"/>
      <c r="C100" s="200"/>
      <c r="D100" s="201" t="s">
        <v>124</v>
      </c>
      <c r="E100" s="202"/>
      <c r="F100" s="202"/>
      <c r="G100" s="202"/>
      <c r="H100" s="202"/>
      <c r="I100" s="203"/>
      <c r="J100" s="204">
        <f>J136</f>
        <v>0</v>
      </c>
      <c r="K100" s="200"/>
      <c r="L100" s="20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9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2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125</v>
      </c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3.25" customHeight="1">
      <c r="A110" s="35"/>
      <c r="B110" s="36"/>
      <c r="C110" s="37"/>
      <c r="D110" s="37"/>
      <c r="E110" s="193" t="str">
        <f>E7</f>
        <v>STARÉ MÍSTO - Stavební úpravy budovy obecního úřadu, Přestavba na požární zbrojnici se zázemím</v>
      </c>
      <c r="F110" s="29"/>
      <c r="G110" s="29"/>
      <c r="H110" s="29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114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P - Plyn - HZ</v>
      </c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Obec Staré Místo</v>
      </c>
      <c r="G114" s="37"/>
      <c r="H114" s="37"/>
      <c r="I114" s="153" t="s">
        <v>22</v>
      </c>
      <c r="J114" s="76" t="str">
        <f>IF(J12="","",J12)</f>
        <v>16. 7. 2020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153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153" t="s">
        <v>32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12"/>
      <c r="B119" s="213"/>
      <c r="C119" s="214" t="s">
        <v>126</v>
      </c>
      <c r="D119" s="215" t="s">
        <v>59</v>
      </c>
      <c r="E119" s="215" t="s">
        <v>55</v>
      </c>
      <c r="F119" s="215" t="s">
        <v>56</v>
      </c>
      <c r="G119" s="215" t="s">
        <v>127</v>
      </c>
      <c r="H119" s="215" t="s">
        <v>128</v>
      </c>
      <c r="I119" s="216" t="s">
        <v>129</v>
      </c>
      <c r="J119" s="217" t="s">
        <v>118</v>
      </c>
      <c r="K119" s="218" t="s">
        <v>130</v>
      </c>
      <c r="L119" s="219"/>
      <c r="M119" s="97" t="s">
        <v>1</v>
      </c>
      <c r="N119" s="98" t="s">
        <v>38</v>
      </c>
      <c r="O119" s="98" t="s">
        <v>131</v>
      </c>
      <c r="P119" s="98" t="s">
        <v>132</v>
      </c>
      <c r="Q119" s="98" t="s">
        <v>133</v>
      </c>
      <c r="R119" s="98" t="s">
        <v>134</v>
      </c>
      <c r="S119" s="98" t="s">
        <v>135</v>
      </c>
      <c r="T119" s="99" t="s">
        <v>136</v>
      </c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</row>
    <row r="120" s="2" customFormat="1" ht="22.8" customHeight="1">
      <c r="A120" s="35"/>
      <c r="B120" s="36"/>
      <c r="C120" s="104" t="s">
        <v>137</v>
      </c>
      <c r="D120" s="37"/>
      <c r="E120" s="37"/>
      <c r="F120" s="37"/>
      <c r="G120" s="37"/>
      <c r="H120" s="37"/>
      <c r="I120" s="151"/>
      <c r="J120" s="220">
        <f>BK120</f>
        <v>0</v>
      </c>
      <c r="K120" s="37"/>
      <c r="L120" s="41"/>
      <c r="M120" s="100"/>
      <c r="N120" s="221"/>
      <c r="O120" s="101"/>
      <c r="P120" s="222">
        <f>P121+P136</f>
        <v>0</v>
      </c>
      <c r="Q120" s="101"/>
      <c r="R120" s="222">
        <f>R121+R136</f>
        <v>0.161775</v>
      </c>
      <c r="S120" s="101"/>
      <c r="T120" s="223">
        <f>T121+T136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73</v>
      </c>
      <c r="AU120" s="14" t="s">
        <v>120</v>
      </c>
      <c r="BK120" s="224">
        <f>BK121+BK136</f>
        <v>0</v>
      </c>
    </row>
    <row r="121" s="12" customFormat="1" ht="25.92" customHeight="1">
      <c r="A121" s="12"/>
      <c r="B121" s="225"/>
      <c r="C121" s="226"/>
      <c r="D121" s="227" t="s">
        <v>73</v>
      </c>
      <c r="E121" s="228" t="s">
        <v>138</v>
      </c>
      <c r="F121" s="228" t="s">
        <v>139</v>
      </c>
      <c r="G121" s="226"/>
      <c r="H121" s="226"/>
      <c r="I121" s="229"/>
      <c r="J121" s="230">
        <f>BK121</f>
        <v>0</v>
      </c>
      <c r="K121" s="226"/>
      <c r="L121" s="231"/>
      <c r="M121" s="232"/>
      <c r="N121" s="233"/>
      <c r="O121" s="233"/>
      <c r="P121" s="234">
        <f>P122+P133</f>
        <v>0</v>
      </c>
      <c r="Q121" s="233"/>
      <c r="R121" s="234">
        <f>R122+R133</f>
        <v>0.161775</v>
      </c>
      <c r="S121" s="233"/>
      <c r="T121" s="235">
        <f>T122+T133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6" t="s">
        <v>84</v>
      </c>
      <c r="AT121" s="237" t="s">
        <v>73</v>
      </c>
      <c r="AU121" s="237" t="s">
        <v>74</v>
      </c>
      <c r="AY121" s="236" t="s">
        <v>140</v>
      </c>
      <c r="BK121" s="238">
        <f>BK122+BK133</f>
        <v>0</v>
      </c>
    </row>
    <row r="122" s="12" customFormat="1" ht="22.8" customHeight="1">
      <c r="A122" s="12"/>
      <c r="B122" s="225"/>
      <c r="C122" s="226"/>
      <c r="D122" s="227" t="s">
        <v>73</v>
      </c>
      <c r="E122" s="239" t="s">
        <v>141</v>
      </c>
      <c r="F122" s="239" t="s">
        <v>142</v>
      </c>
      <c r="G122" s="226"/>
      <c r="H122" s="226"/>
      <c r="I122" s="229"/>
      <c r="J122" s="240">
        <f>BK122</f>
        <v>0</v>
      </c>
      <c r="K122" s="226"/>
      <c r="L122" s="231"/>
      <c r="M122" s="232"/>
      <c r="N122" s="233"/>
      <c r="O122" s="233"/>
      <c r="P122" s="234">
        <f>SUM(P123:P132)</f>
        <v>0</v>
      </c>
      <c r="Q122" s="233"/>
      <c r="R122" s="234">
        <f>SUM(R123:R132)</f>
        <v>0.15975500000000001</v>
      </c>
      <c r="S122" s="233"/>
      <c r="T122" s="235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6" t="s">
        <v>84</v>
      </c>
      <c r="AT122" s="237" t="s">
        <v>73</v>
      </c>
      <c r="AU122" s="237" t="s">
        <v>82</v>
      </c>
      <c r="AY122" s="236" t="s">
        <v>140</v>
      </c>
      <c r="BK122" s="238">
        <f>SUM(BK123:BK132)</f>
        <v>0</v>
      </c>
    </row>
    <row r="123" s="2" customFormat="1" ht="21.75" customHeight="1">
      <c r="A123" s="35"/>
      <c r="B123" s="36"/>
      <c r="C123" s="241" t="s">
        <v>82</v>
      </c>
      <c r="D123" s="241" t="s">
        <v>143</v>
      </c>
      <c r="E123" s="242" t="s">
        <v>144</v>
      </c>
      <c r="F123" s="243" t="s">
        <v>145</v>
      </c>
      <c r="G123" s="244" t="s">
        <v>146</v>
      </c>
      <c r="H123" s="245">
        <v>0.5</v>
      </c>
      <c r="I123" s="246"/>
      <c r="J123" s="247">
        <f>ROUND(I123*H123,2)</f>
        <v>0</v>
      </c>
      <c r="K123" s="248"/>
      <c r="L123" s="41"/>
      <c r="M123" s="249" t="s">
        <v>1</v>
      </c>
      <c r="N123" s="250" t="s">
        <v>39</v>
      </c>
      <c r="O123" s="88"/>
      <c r="P123" s="251">
        <f>O123*H123</f>
        <v>0</v>
      </c>
      <c r="Q123" s="251">
        <v>0.0018500000000000001</v>
      </c>
      <c r="R123" s="251">
        <f>Q123*H123</f>
        <v>0.00092500000000000004</v>
      </c>
      <c r="S123" s="251">
        <v>0</v>
      </c>
      <c r="T123" s="25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53" t="s">
        <v>147</v>
      </c>
      <c r="AT123" s="253" t="s">
        <v>143</v>
      </c>
      <c r="AU123" s="253" t="s">
        <v>84</v>
      </c>
      <c r="AY123" s="14" t="s">
        <v>140</v>
      </c>
      <c r="BE123" s="254">
        <f>IF(N123="základní",J123,0)</f>
        <v>0</v>
      </c>
      <c r="BF123" s="254">
        <f>IF(N123="snížená",J123,0)</f>
        <v>0</v>
      </c>
      <c r="BG123" s="254">
        <f>IF(N123="zákl. přenesená",J123,0)</f>
        <v>0</v>
      </c>
      <c r="BH123" s="254">
        <f>IF(N123="sníž. přenesená",J123,0)</f>
        <v>0</v>
      </c>
      <c r="BI123" s="254">
        <f>IF(N123="nulová",J123,0)</f>
        <v>0</v>
      </c>
      <c r="BJ123" s="14" t="s">
        <v>82</v>
      </c>
      <c r="BK123" s="254">
        <f>ROUND(I123*H123,2)</f>
        <v>0</v>
      </c>
      <c r="BL123" s="14" t="s">
        <v>147</v>
      </c>
      <c r="BM123" s="253" t="s">
        <v>148</v>
      </c>
    </row>
    <row r="124" s="2" customFormat="1" ht="21.75" customHeight="1">
      <c r="A124" s="35"/>
      <c r="B124" s="36"/>
      <c r="C124" s="241" t="s">
        <v>84</v>
      </c>
      <c r="D124" s="241" t="s">
        <v>143</v>
      </c>
      <c r="E124" s="242" t="s">
        <v>149</v>
      </c>
      <c r="F124" s="243" t="s">
        <v>150</v>
      </c>
      <c r="G124" s="244" t="s">
        <v>146</v>
      </c>
      <c r="H124" s="245">
        <v>50</v>
      </c>
      <c r="I124" s="246"/>
      <c r="J124" s="247">
        <f>ROUND(I124*H124,2)</f>
        <v>0</v>
      </c>
      <c r="K124" s="248"/>
      <c r="L124" s="41"/>
      <c r="M124" s="249" t="s">
        <v>1</v>
      </c>
      <c r="N124" s="250" t="s">
        <v>39</v>
      </c>
      <c r="O124" s="88"/>
      <c r="P124" s="251">
        <f>O124*H124</f>
        <v>0</v>
      </c>
      <c r="Q124" s="251">
        <v>0.0027000000000000001</v>
      </c>
      <c r="R124" s="251">
        <f>Q124*H124</f>
        <v>0.13500000000000001</v>
      </c>
      <c r="S124" s="251">
        <v>0</v>
      </c>
      <c r="T124" s="25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53" t="s">
        <v>147</v>
      </c>
      <c r="AT124" s="253" t="s">
        <v>143</v>
      </c>
      <c r="AU124" s="253" t="s">
        <v>84</v>
      </c>
      <c r="AY124" s="14" t="s">
        <v>140</v>
      </c>
      <c r="BE124" s="254">
        <f>IF(N124="základní",J124,0)</f>
        <v>0</v>
      </c>
      <c r="BF124" s="254">
        <f>IF(N124="snížená",J124,0)</f>
        <v>0</v>
      </c>
      <c r="BG124" s="254">
        <f>IF(N124="zákl. přenesená",J124,0)</f>
        <v>0</v>
      </c>
      <c r="BH124" s="254">
        <f>IF(N124="sníž. přenesená",J124,0)</f>
        <v>0</v>
      </c>
      <c r="BI124" s="254">
        <f>IF(N124="nulová",J124,0)</f>
        <v>0</v>
      </c>
      <c r="BJ124" s="14" t="s">
        <v>82</v>
      </c>
      <c r="BK124" s="254">
        <f>ROUND(I124*H124,2)</f>
        <v>0</v>
      </c>
      <c r="BL124" s="14" t="s">
        <v>147</v>
      </c>
      <c r="BM124" s="253" t="s">
        <v>151</v>
      </c>
    </row>
    <row r="125" s="2" customFormat="1" ht="16.5" customHeight="1">
      <c r="A125" s="35"/>
      <c r="B125" s="36"/>
      <c r="C125" s="241" t="s">
        <v>152</v>
      </c>
      <c r="D125" s="241" t="s">
        <v>143</v>
      </c>
      <c r="E125" s="242" t="s">
        <v>153</v>
      </c>
      <c r="F125" s="243" t="s">
        <v>154</v>
      </c>
      <c r="G125" s="244" t="s">
        <v>146</v>
      </c>
      <c r="H125" s="245">
        <v>4</v>
      </c>
      <c r="I125" s="246"/>
      <c r="J125" s="247">
        <f>ROUND(I125*H125,2)</f>
        <v>0</v>
      </c>
      <c r="K125" s="248"/>
      <c r="L125" s="41"/>
      <c r="M125" s="249" t="s">
        <v>1</v>
      </c>
      <c r="N125" s="250" t="s">
        <v>39</v>
      </c>
      <c r="O125" s="88"/>
      <c r="P125" s="251">
        <f>O125*H125</f>
        <v>0</v>
      </c>
      <c r="Q125" s="251">
        <v>0.0037799999999999999</v>
      </c>
      <c r="R125" s="251">
        <f>Q125*H125</f>
        <v>0.01512</v>
      </c>
      <c r="S125" s="251">
        <v>0</v>
      </c>
      <c r="T125" s="25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53" t="s">
        <v>147</v>
      </c>
      <c r="AT125" s="253" t="s">
        <v>143</v>
      </c>
      <c r="AU125" s="253" t="s">
        <v>84</v>
      </c>
      <c r="AY125" s="14" t="s">
        <v>140</v>
      </c>
      <c r="BE125" s="254">
        <f>IF(N125="základní",J125,0)</f>
        <v>0</v>
      </c>
      <c r="BF125" s="254">
        <f>IF(N125="snížená",J125,0)</f>
        <v>0</v>
      </c>
      <c r="BG125" s="254">
        <f>IF(N125="zákl. přenesená",J125,0)</f>
        <v>0</v>
      </c>
      <c r="BH125" s="254">
        <f>IF(N125="sníž. přenesená",J125,0)</f>
        <v>0</v>
      </c>
      <c r="BI125" s="254">
        <f>IF(N125="nulová",J125,0)</f>
        <v>0</v>
      </c>
      <c r="BJ125" s="14" t="s">
        <v>82</v>
      </c>
      <c r="BK125" s="254">
        <f>ROUND(I125*H125,2)</f>
        <v>0</v>
      </c>
      <c r="BL125" s="14" t="s">
        <v>147</v>
      </c>
      <c r="BM125" s="253" t="s">
        <v>155</v>
      </c>
    </row>
    <row r="126" s="2" customFormat="1" ht="21.75" customHeight="1">
      <c r="A126" s="35"/>
      <c r="B126" s="36"/>
      <c r="C126" s="241" t="s">
        <v>156</v>
      </c>
      <c r="D126" s="241" t="s">
        <v>143</v>
      </c>
      <c r="E126" s="242" t="s">
        <v>157</v>
      </c>
      <c r="F126" s="243" t="s">
        <v>158</v>
      </c>
      <c r="G126" s="244" t="s">
        <v>159</v>
      </c>
      <c r="H126" s="245">
        <v>1</v>
      </c>
      <c r="I126" s="246"/>
      <c r="J126" s="247">
        <f>ROUND(I126*H126,2)</f>
        <v>0</v>
      </c>
      <c r="K126" s="248"/>
      <c r="L126" s="41"/>
      <c r="M126" s="249" t="s">
        <v>1</v>
      </c>
      <c r="N126" s="250" t="s">
        <v>39</v>
      </c>
      <c r="O126" s="88"/>
      <c r="P126" s="251">
        <f>O126*H126</f>
        <v>0</v>
      </c>
      <c r="Q126" s="251">
        <v>0.0033800000000000002</v>
      </c>
      <c r="R126" s="251">
        <f>Q126*H126</f>
        <v>0.0033800000000000002</v>
      </c>
      <c r="S126" s="251">
        <v>0</v>
      </c>
      <c r="T126" s="25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53" t="s">
        <v>147</v>
      </c>
      <c r="AT126" s="253" t="s">
        <v>143</v>
      </c>
      <c r="AU126" s="253" t="s">
        <v>84</v>
      </c>
      <c r="AY126" s="14" t="s">
        <v>140</v>
      </c>
      <c r="BE126" s="254">
        <f>IF(N126="základní",J126,0)</f>
        <v>0</v>
      </c>
      <c r="BF126" s="254">
        <f>IF(N126="snížená",J126,0)</f>
        <v>0</v>
      </c>
      <c r="BG126" s="254">
        <f>IF(N126="zákl. přenesená",J126,0)</f>
        <v>0</v>
      </c>
      <c r="BH126" s="254">
        <f>IF(N126="sníž. přenesená",J126,0)</f>
        <v>0</v>
      </c>
      <c r="BI126" s="254">
        <f>IF(N126="nulová",J126,0)</f>
        <v>0</v>
      </c>
      <c r="BJ126" s="14" t="s">
        <v>82</v>
      </c>
      <c r="BK126" s="254">
        <f>ROUND(I126*H126,2)</f>
        <v>0</v>
      </c>
      <c r="BL126" s="14" t="s">
        <v>147</v>
      </c>
      <c r="BM126" s="253" t="s">
        <v>160</v>
      </c>
    </row>
    <row r="127" s="2" customFormat="1" ht="16.5" customHeight="1">
      <c r="A127" s="35"/>
      <c r="B127" s="36"/>
      <c r="C127" s="241" t="s">
        <v>161</v>
      </c>
      <c r="D127" s="241" t="s">
        <v>143</v>
      </c>
      <c r="E127" s="242" t="s">
        <v>162</v>
      </c>
      <c r="F127" s="243" t="s">
        <v>163</v>
      </c>
      <c r="G127" s="244" t="s">
        <v>159</v>
      </c>
      <c r="H127" s="245">
        <v>1</v>
      </c>
      <c r="I127" s="246"/>
      <c r="J127" s="247">
        <f>ROUND(I127*H127,2)</f>
        <v>0</v>
      </c>
      <c r="K127" s="248"/>
      <c r="L127" s="41"/>
      <c r="M127" s="249" t="s">
        <v>1</v>
      </c>
      <c r="N127" s="250" t="s">
        <v>39</v>
      </c>
      <c r="O127" s="88"/>
      <c r="P127" s="251">
        <f>O127*H127</f>
        <v>0</v>
      </c>
      <c r="Q127" s="251">
        <v>0.00022000000000000001</v>
      </c>
      <c r="R127" s="251">
        <f>Q127*H127</f>
        <v>0.00022000000000000001</v>
      </c>
      <c r="S127" s="251">
        <v>0</v>
      </c>
      <c r="T127" s="25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53" t="s">
        <v>147</v>
      </c>
      <c r="AT127" s="253" t="s">
        <v>143</v>
      </c>
      <c r="AU127" s="253" t="s">
        <v>84</v>
      </c>
      <c r="AY127" s="14" t="s">
        <v>140</v>
      </c>
      <c r="BE127" s="254">
        <f>IF(N127="základní",J127,0)</f>
        <v>0</v>
      </c>
      <c r="BF127" s="254">
        <f>IF(N127="snížená",J127,0)</f>
        <v>0</v>
      </c>
      <c r="BG127" s="254">
        <f>IF(N127="zákl. přenesená",J127,0)</f>
        <v>0</v>
      </c>
      <c r="BH127" s="254">
        <f>IF(N127="sníž. přenesená",J127,0)</f>
        <v>0</v>
      </c>
      <c r="BI127" s="254">
        <f>IF(N127="nulová",J127,0)</f>
        <v>0</v>
      </c>
      <c r="BJ127" s="14" t="s">
        <v>82</v>
      </c>
      <c r="BK127" s="254">
        <f>ROUND(I127*H127,2)</f>
        <v>0</v>
      </c>
      <c r="BL127" s="14" t="s">
        <v>147</v>
      </c>
      <c r="BM127" s="253" t="s">
        <v>164</v>
      </c>
    </row>
    <row r="128" s="2" customFormat="1" ht="16.5" customHeight="1">
      <c r="A128" s="35"/>
      <c r="B128" s="36"/>
      <c r="C128" s="241" t="s">
        <v>165</v>
      </c>
      <c r="D128" s="241" t="s">
        <v>143</v>
      </c>
      <c r="E128" s="242" t="s">
        <v>166</v>
      </c>
      <c r="F128" s="243" t="s">
        <v>167</v>
      </c>
      <c r="G128" s="244" t="s">
        <v>168</v>
      </c>
      <c r="H128" s="245">
        <v>1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147</v>
      </c>
      <c r="AT128" s="253" t="s">
        <v>143</v>
      </c>
      <c r="AU128" s="253" t="s">
        <v>84</v>
      </c>
      <c r="AY128" s="14" t="s">
        <v>140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147</v>
      </c>
      <c r="BM128" s="253" t="s">
        <v>169</v>
      </c>
    </row>
    <row r="129" s="2" customFormat="1" ht="16.5" customHeight="1">
      <c r="A129" s="35"/>
      <c r="B129" s="36"/>
      <c r="C129" s="241" t="s">
        <v>170</v>
      </c>
      <c r="D129" s="241" t="s">
        <v>143</v>
      </c>
      <c r="E129" s="242" t="s">
        <v>171</v>
      </c>
      <c r="F129" s="243" t="s">
        <v>172</v>
      </c>
      <c r="G129" s="244" t="s">
        <v>146</v>
      </c>
      <c r="H129" s="245">
        <v>50.5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147</v>
      </c>
      <c r="AT129" s="253" t="s">
        <v>143</v>
      </c>
      <c r="AU129" s="253" t="s">
        <v>84</v>
      </c>
      <c r="AY129" s="14" t="s">
        <v>140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147</v>
      </c>
      <c r="BM129" s="253" t="s">
        <v>173</v>
      </c>
    </row>
    <row r="130" s="2" customFormat="1" ht="21.75" customHeight="1">
      <c r="A130" s="35"/>
      <c r="B130" s="36"/>
      <c r="C130" s="241" t="s">
        <v>174</v>
      </c>
      <c r="D130" s="241" t="s">
        <v>143</v>
      </c>
      <c r="E130" s="242" t="s">
        <v>175</v>
      </c>
      <c r="F130" s="243" t="s">
        <v>176</v>
      </c>
      <c r="G130" s="244" t="s">
        <v>168</v>
      </c>
      <c r="H130" s="245">
        <v>3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0.00060999999999999997</v>
      </c>
      <c r="R130" s="251">
        <f>Q130*H130</f>
        <v>0.00183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147</v>
      </c>
      <c r="AT130" s="253" t="s">
        <v>143</v>
      </c>
      <c r="AU130" s="253" t="s">
        <v>84</v>
      </c>
      <c r="AY130" s="14" t="s">
        <v>140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147</v>
      </c>
      <c r="BM130" s="253" t="s">
        <v>177</v>
      </c>
    </row>
    <row r="131" s="2" customFormat="1" ht="21.75" customHeight="1">
      <c r="A131" s="35"/>
      <c r="B131" s="36"/>
      <c r="C131" s="241" t="s">
        <v>178</v>
      </c>
      <c r="D131" s="241" t="s">
        <v>143</v>
      </c>
      <c r="E131" s="242" t="s">
        <v>179</v>
      </c>
      <c r="F131" s="243" t="s">
        <v>180</v>
      </c>
      <c r="G131" s="244" t="s">
        <v>159</v>
      </c>
      <c r="H131" s="245">
        <v>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0.0032799999999999999</v>
      </c>
      <c r="R131" s="251">
        <f>Q131*H131</f>
        <v>0.0032799999999999999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147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147</v>
      </c>
      <c r="BM131" s="253" t="s">
        <v>181</v>
      </c>
    </row>
    <row r="132" s="2" customFormat="1" ht="21.75" customHeight="1">
      <c r="A132" s="35"/>
      <c r="B132" s="36"/>
      <c r="C132" s="241" t="s">
        <v>182</v>
      </c>
      <c r="D132" s="241" t="s">
        <v>143</v>
      </c>
      <c r="E132" s="242" t="s">
        <v>183</v>
      </c>
      <c r="F132" s="243" t="s">
        <v>184</v>
      </c>
      <c r="G132" s="244" t="s">
        <v>185</v>
      </c>
      <c r="H132" s="245">
        <v>0.16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147</v>
      </c>
      <c r="AT132" s="253" t="s">
        <v>143</v>
      </c>
      <c r="AU132" s="253" t="s">
        <v>84</v>
      </c>
      <c r="AY132" s="14" t="s">
        <v>140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147</v>
      </c>
      <c r="BM132" s="253" t="s">
        <v>186</v>
      </c>
    </row>
    <row r="133" s="12" customFormat="1" ht="22.8" customHeight="1">
      <c r="A133" s="12"/>
      <c r="B133" s="225"/>
      <c r="C133" s="226"/>
      <c r="D133" s="227" t="s">
        <v>73</v>
      </c>
      <c r="E133" s="239" t="s">
        <v>187</v>
      </c>
      <c r="F133" s="239" t="s">
        <v>188</v>
      </c>
      <c r="G133" s="226"/>
      <c r="H133" s="226"/>
      <c r="I133" s="229"/>
      <c r="J133" s="240">
        <f>BK133</f>
        <v>0</v>
      </c>
      <c r="K133" s="226"/>
      <c r="L133" s="231"/>
      <c r="M133" s="232"/>
      <c r="N133" s="233"/>
      <c r="O133" s="233"/>
      <c r="P133" s="234">
        <f>SUM(P134:P135)</f>
        <v>0</v>
      </c>
      <c r="Q133" s="233"/>
      <c r="R133" s="234">
        <f>SUM(R134:R135)</f>
        <v>0.0020200000000000001</v>
      </c>
      <c r="S133" s="233"/>
      <c r="T133" s="235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6" t="s">
        <v>84</v>
      </c>
      <c r="AT133" s="237" t="s">
        <v>73</v>
      </c>
      <c r="AU133" s="237" t="s">
        <v>82</v>
      </c>
      <c r="AY133" s="236" t="s">
        <v>140</v>
      </c>
      <c r="BK133" s="238">
        <f>SUM(BK134:BK135)</f>
        <v>0</v>
      </c>
    </row>
    <row r="134" s="2" customFormat="1" ht="21.75" customHeight="1">
      <c r="A134" s="35"/>
      <c r="B134" s="36"/>
      <c r="C134" s="241" t="s">
        <v>189</v>
      </c>
      <c r="D134" s="241" t="s">
        <v>143</v>
      </c>
      <c r="E134" s="242" t="s">
        <v>190</v>
      </c>
      <c r="F134" s="243" t="s">
        <v>191</v>
      </c>
      <c r="G134" s="244" t="s">
        <v>146</v>
      </c>
      <c r="H134" s="245">
        <v>50.5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2.0000000000000002E-05</v>
      </c>
      <c r="R134" s="251">
        <f>Q134*H134</f>
        <v>0.0010100000000000001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147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147</v>
      </c>
      <c r="BM134" s="253" t="s">
        <v>192</v>
      </c>
    </row>
    <row r="135" s="2" customFormat="1" ht="21.75" customHeight="1">
      <c r="A135" s="35"/>
      <c r="B135" s="36"/>
      <c r="C135" s="241" t="s">
        <v>193</v>
      </c>
      <c r="D135" s="241" t="s">
        <v>143</v>
      </c>
      <c r="E135" s="242" t="s">
        <v>194</v>
      </c>
      <c r="F135" s="243" t="s">
        <v>195</v>
      </c>
      <c r="G135" s="244" t="s">
        <v>146</v>
      </c>
      <c r="H135" s="245">
        <v>50.5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2.0000000000000002E-05</v>
      </c>
      <c r="R135" s="251">
        <f>Q135*H135</f>
        <v>0.0010100000000000001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147</v>
      </c>
      <c r="AT135" s="253" t="s">
        <v>143</v>
      </c>
      <c r="AU135" s="253" t="s">
        <v>84</v>
      </c>
      <c r="AY135" s="14" t="s">
        <v>140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147</v>
      </c>
      <c r="BM135" s="253" t="s">
        <v>196</v>
      </c>
    </row>
    <row r="136" s="12" customFormat="1" ht="25.92" customHeight="1">
      <c r="A136" s="12"/>
      <c r="B136" s="225"/>
      <c r="C136" s="226"/>
      <c r="D136" s="227" t="s">
        <v>73</v>
      </c>
      <c r="E136" s="228" t="s">
        <v>197</v>
      </c>
      <c r="F136" s="228" t="s">
        <v>198</v>
      </c>
      <c r="G136" s="226"/>
      <c r="H136" s="226"/>
      <c r="I136" s="229"/>
      <c r="J136" s="230">
        <f>BK136</f>
        <v>0</v>
      </c>
      <c r="K136" s="226"/>
      <c r="L136" s="231"/>
      <c r="M136" s="232"/>
      <c r="N136" s="233"/>
      <c r="O136" s="233"/>
      <c r="P136" s="234">
        <f>SUM(P137:P138)</f>
        <v>0</v>
      </c>
      <c r="Q136" s="233"/>
      <c r="R136" s="234">
        <f>SUM(R137:R138)</f>
        <v>0</v>
      </c>
      <c r="S136" s="233"/>
      <c r="T136" s="235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156</v>
      </c>
      <c r="AT136" s="237" t="s">
        <v>73</v>
      </c>
      <c r="AU136" s="237" t="s">
        <v>74</v>
      </c>
      <c r="AY136" s="236" t="s">
        <v>140</v>
      </c>
      <c r="BK136" s="238">
        <f>SUM(BK137:BK138)</f>
        <v>0</v>
      </c>
    </row>
    <row r="137" s="2" customFormat="1" ht="16.5" customHeight="1">
      <c r="A137" s="35"/>
      <c r="B137" s="36"/>
      <c r="C137" s="241" t="s">
        <v>199</v>
      </c>
      <c r="D137" s="241" t="s">
        <v>143</v>
      </c>
      <c r="E137" s="242" t="s">
        <v>200</v>
      </c>
      <c r="F137" s="243" t="s">
        <v>201</v>
      </c>
      <c r="G137" s="244" t="s">
        <v>202</v>
      </c>
      <c r="H137" s="245">
        <v>20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203</v>
      </c>
      <c r="AT137" s="253" t="s">
        <v>143</v>
      </c>
      <c r="AU137" s="253" t="s">
        <v>82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203</v>
      </c>
      <c r="BM137" s="253" t="s">
        <v>204</v>
      </c>
    </row>
    <row r="138" s="2" customFormat="1" ht="16.5" customHeight="1">
      <c r="A138" s="35"/>
      <c r="B138" s="36"/>
      <c r="C138" s="241" t="s">
        <v>205</v>
      </c>
      <c r="D138" s="241" t="s">
        <v>143</v>
      </c>
      <c r="E138" s="242" t="s">
        <v>206</v>
      </c>
      <c r="F138" s="243" t="s">
        <v>207</v>
      </c>
      <c r="G138" s="244" t="s">
        <v>202</v>
      </c>
      <c r="H138" s="245">
        <v>10</v>
      </c>
      <c r="I138" s="246"/>
      <c r="J138" s="247">
        <f>ROUND(I138*H138,2)</f>
        <v>0</v>
      </c>
      <c r="K138" s="248"/>
      <c r="L138" s="41"/>
      <c r="M138" s="255" t="s">
        <v>1</v>
      </c>
      <c r="N138" s="256" t="s">
        <v>39</v>
      </c>
      <c r="O138" s="257"/>
      <c r="P138" s="258">
        <f>O138*H138</f>
        <v>0</v>
      </c>
      <c r="Q138" s="258">
        <v>0</v>
      </c>
      <c r="R138" s="258">
        <f>Q138*H138</f>
        <v>0</v>
      </c>
      <c r="S138" s="258">
        <v>0</v>
      </c>
      <c r="T138" s="25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203</v>
      </c>
      <c r="AT138" s="253" t="s">
        <v>143</v>
      </c>
      <c r="AU138" s="253" t="s">
        <v>82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203</v>
      </c>
      <c r="BM138" s="253" t="s">
        <v>208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189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P1+0CsjEu8JtVoySMjBK/OdmlhuGcBJzBZ4pHHb6+19o00K1Erqd2C0lfRkhwHcPAiah19dGpQH9y1NZ/b6HkQ==" hashValue="u8w7DFzlG6sR8OC+OMn1ryr4UrOXHUCEnCS9zAmGqqMM9Wxs88kQutUR9+/nnySy8lXT9gUNlr+YUVniNxiRNA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209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211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ROUND(J127,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ROUND((SUM(BE127:BE198)),  2)</f>
        <v>0</v>
      </c>
      <c r="G35" s="35"/>
      <c r="H35" s="35"/>
      <c r="I35" s="168">
        <v>0.20999999999999999</v>
      </c>
      <c r="J35" s="167">
        <f>ROUND(((SUM(BE127:BE198))*I35),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ROUND((SUM(BF127:BF198)),  2)</f>
        <v>0</v>
      </c>
      <c r="G36" s="35"/>
      <c r="H36" s="35"/>
      <c r="I36" s="168">
        <v>0.14999999999999999</v>
      </c>
      <c r="J36" s="167">
        <f>ROUND(((SUM(BF127:BF198))*I36),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ROUND((SUM(BG127:BG198)),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ROUND((SUM(BH127:BH198)),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ROUND((SUM(BI127:BI198)),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209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út1 - ústřední vytápění HZ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J127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121</v>
      </c>
      <c r="E99" s="202"/>
      <c r="F99" s="202"/>
      <c r="G99" s="202"/>
      <c r="H99" s="202"/>
      <c r="I99" s="203"/>
      <c r="J99" s="204">
        <f>J128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212</v>
      </c>
      <c r="E100" s="208"/>
      <c r="F100" s="208"/>
      <c r="G100" s="208"/>
      <c r="H100" s="208"/>
      <c r="I100" s="209"/>
      <c r="J100" s="210">
        <f>J129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213</v>
      </c>
      <c r="E101" s="208"/>
      <c r="F101" s="208"/>
      <c r="G101" s="208"/>
      <c r="H101" s="208"/>
      <c r="I101" s="209"/>
      <c r="J101" s="210">
        <f>J135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214</v>
      </c>
      <c r="E102" s="208"/>
      <c r="F102" s="208"/>
      <c r="G102" s="208"/>
      <c r="H102" s="208"/>
      <c r="I102" s="209"/>
      <c r="J102" s="210">
        <f>J147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215</v>
      </c>
      <c r="E103" s="208"/>
      <c r="F103" s="208"/>
      <c r="G103" s="208"/>
      <c r="H103" s="208"/>
      <c r="I103" s="209"/>
      <c r="J103" s="210">
        <f>J160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216</v>
      </c>
      <c r="E104" s="208"/>
      <c r="F104" s="208"/>
      <c r="G104" s="208"/>
      <c r="H104" s="208"/>
      <c r="I104" s="209"/>
      <c r="J104" s="210">
        <f>J185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124</v>
      </c>
      <c r="E105" s="202"/>
      <c r="F105" s="202"/>
      <c r="G105" s="202"/>
      <c r="H105" s="202"/>
      <c r="I105" s="203"/>
      <c r="J105" s="204">
        <f>J197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125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STARÉ MÍSTO - Stavební úpravy budovy obecního úřadu, Přestavba na požární zbrojnici se zázemím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114</v>
      </c>
      <c r="D116" s="19"/>
      <c r="E116" s="19"/>
      <c r="F116" s="19"/>
      <c r="G116" s="19"/>
      <c r="H116" s="19"/>
      <c r="I116" s="143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93" t="s">
        <v>209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210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E11</f>
        <v>út1 - ústřední vytápění HZ</v>
      </c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F14</f>
        <v>Obec Staré Místo</v>
      </c>
      <c r="G121" s="37"/>
      <c r="H121" s="37"/>
      <c r="I121" s="153" t="s">
        <v>22</v>
      </c>
      <c r="J121" s="76" t="str">
        <f>IF(J14="","",J14)</f>
        <v>16. 7. 2020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E17</f>
        <v xml:space="preserve"> </v>
      </c>
      <c r="G123" s="37"/>
      <c r="H123" s="37"/>
      <c r="I123" s="153" t="s">
        <v>30</v>
      </c>
      <c r="J123" s="33" t="str">
        <f>E23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IF(E20="","",E20)</f>
        <v>Vyplň údaj</v>
      </c>
      <c r="G124" s="37"/>
      <c r="H124" s="37"/>
      <c r="I124" s="153" t="s">
        <v>32</v>
      </c>
      <c r="J124" s="33" t="str">
        <f>E26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12"/>
      <c r="B126" s="213"/>
      <c r="C126" s="214" t="s">
        <v>126</v>
      </c>
      <c r="D126" s="215" t="s">
        <v>59</v>
      </c>
      <c r="E126" s="215" t="s">
        <v>55</v>
      </c>
      <c r="F126" s="215" t="s">
        <v>56</v>
      </c>
      <c r="G126" s="215" t="s">
        <v>127</v>
      </c>
      <c r="H126" s="215" t="s">
        <v>128</v>
      </c>
      <c r="I126" s="216" t="s">
        <v>129</v>
      </c>
      <c r="J126" s="217" t="s">
        <v>118</v>
      </c>
      <c r="K126" s="218" t="s">
        <v>130</v>
      </c>
      <c r="L126" s="219"/>
      <c r="M126" s="97" t="s">
        <v>1</v>
      </c>
      <c r="N126" s="98" t="s">
        <v>38</v>
      </c>
      <c r="O126" s="98" t="s">
        <v>131</v>
      </c>
      <c r="P126" s="98" t="s">
        <v>132</v>
      </c>
      <c r="Q126" s="98" t="s">
        <v>133</v>
      </c>
      <c r="R126" s="98" t="s">
        <v>134</v>
      </c>
      <c r="S126" s="98" t="s">
        <v>135</v>
      </c>
      <c r="T126" s="99" t="s">
        <v>136</v>
      </c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</row>
    <row r="127" s="2" customFormat="1" ht="22.8" customHeight="1">
      <c r="A127" s="35"/>
      <c r="B127" s="36"/>
      <c r="C127" s="104" t="s">
        <v>137</v>
      </c>
      <c r="D127" s="37"/>
      <c r="E127" s="37"/>
      <c r="F127" s="37"/>
      <c r="G127" s="37"/>
      <c r="H127" s="37"/>
      <c r="I127" s="151"/>
      <c r="J127" s="220">
        <f>BK127</f>
        <v>0</v>
      </c>
      <c r="K127" s="37"/>
      <c r="L127" s="41"/>
      <c r="M127" s="100"/>
      <c r="N127" s="221"/>
      <c r="O127" s="101"/>
      <c r="P127" s="222">
        <f>P128+P197</f>
        <v>0</v>
      </c>
      <c r="Q127" s="101"/>
      <c r="R127" s="222">
        <f>R128+R197</f>
        <v>1.0928500000000001</v>
      </c>
      <c r="S127" s="101"/>
      <c r="T127" s="223">
        <f>T128+T197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120</v>
      </c>
      <c r="BK127" s="224">
        <f>BK128+BK197</f>
        <v>0</v>
      </c>
    </row>
    <row r="128" s="12" customFormat="1" ht="25.92" customHeight="1">
      <c r="A128" s="12"/>
      <c r="B128" s="225"/>
      <c r="C128" s="226"/>
      <c r="D128" s="227" t="s">
        <v>73</v>
      </c>
      <c r="E128" s="228" t="s">
        <v>138</v>
      </c>
      <c r="F128" s="228" t="s">
        <v>139</v>
      </c>
      <c r="G128" s="226"/>
      <c r="H128" s="226"/>
      <c r="I128" s="229"/>
      <c r="J128" s="230">
        <f>BK128</f>
        <v>0</v>
      </c>
      <c r="K128" s="226"/>
      <c r="L128" s="231"/>
      <c r="M128" s="232"/>
      <c r="N128" s="233"/>
      <c r="O128" s="233"/>
      <c r="P128" s="234">
        <f>P129+P135+P147+P160+P185</f>
        <v>0</v>
      </c>
      <c r="Q128" s="233"/>
      <c r="R128" s="234">
        <f>R129+R135+R147+R160+R185</f>
        <v>1.0928500000000001</v>
      </c>
      <c r="S128" s="233"/>
      <c r="T128" s="235">
        <f>T129+T135+T147+T160+T185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84</v>
      </c>
      <c r="AT128" s="237" t="s">
        <v>73</v>
      </c>
      <c r="AU128" s="237" t="s">
        <v>74</v>
      </c>
      <c r="AY128" s="236" t="s">
        <v>140</v>
      </c>
      <c r="BK128" s="238">
        <f>BK129+BK135+BK147+BK160+BK185</f>
        <v>0</v>
      </c>
    </row>
    <row r="129" s="12" customFormat="1" ht="22.8" customHeight="1">
      <c r="A129" s="12"/>
      <c r="B129" s="225"/>
      <c r="C129" s="226"/>
      <c r="D129" s="227" t="s">
        <v>73</v>
      </c>
      <c r="E129" s="239" t="s">
        <v>217</v>
      </c>
      <c r="F129" s="239" t="s">
        <v>218</v>
      </c>
      <c r="G129" s="226"/>
      <c r="H129" s="226"/>
      <c r="I129" s="229"/>
      <c r="J129" s="240">
        <f>BK129</f>
        <v>0</v>
      </c>
      <c r="K129" s="226"/>
      <c r="L129" s="231"/>
      <c r="M129" s="232"/>
      <c r="N129" s="233"/>
      <c r="O129" s="233"/>
      <c r="P129" s="234">
        <f>SUM(P130:P134)</f>
        <v>0</v>
      </c>
      <c r="Q129" s="233"/>
      <c r="R129" s="234">
        <f>SUM(R130:R134)</f>
        <v>0.058770000000000003</v>
      </c>
      <c r="S129" s="233"/>
      <c r="T129" s="235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84</v>
      </c>
      <c r="AT129" s="237" t="s">
        <v>73</v>
      </c>
      <c r="AU129" s="237" t="s">
        <v>82</v>
      </c>
      <c r="AY129" s="236" t="s">
        <v>140</v>
      </c>
      <c r="BK129" s="238">
        <f>SUM(BK130:BK134)</f>
        <v>0</v>
      </c>
    </row>
    <row r="130" s="2" customFormat="1" ht="21.75" customHeight="1">
      <c r="A130" s="35"/>
      <c r="B130" s="36"/>
      <c r="C130" s="241" t="s">
        <v>82</v>
      </c>
      <c r="D130" s="241" t="s">
        <v>143</v>
      </c>
      <c r="E130" s="242" t="s">
        <v>219</v>
      </c>
      <c r="F130" s="243" t="s">
        <v>220</v>
      </c>
      <c r="G130" s="244" t="s">
        <v>159</v>
      </c>
      <c r="H130" s="245">
        <v>1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0.054609999999999999</v>
      </c>
      <c r="R130" s="251">
        <f>Q130*H130</f>
        <v>0.054609999999999999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147</v>
      </c>
      <c r="AT130" s="253" t="s">
        <v>143</v>
      </c>
      <c r="AU130" s="253" t="s">
        <v>84</v>
      </c>
      <c r="AY130" s="14" t="s">
        <v>140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147</v>
      </c>
      <c r="BM130" s="253" t="s">
        <v>221</v>
      </c>
    </row>
    <row r="131" s="2" customFormat="1" ht="33" customHeight="1">
      <c r="A131" s="35"/>
      <c r="B131" s="36"/>
      <c r="C131" s="241" t="s">
        <v>84</v>
      </c>
      <c r="D131" s="241" t="s">
        <v>143</v>
      </c>
      <c r="E131" s="242" t="s">
        <v>222</v>
      </c>
      <c r="F131" s="243" t="s">
        <v>223</v>
      </c>
      <c r="G131" s="244" t="s">
        <v>159</v>
      </c>
      <c r="H131" s="245">
        <v>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0.0015200000000000001</v>
      </c>
      <c r="R131" s="251">
        <f>Q131*H131</f>
        <v>0.0015200000000000001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147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147</v>
      </c>
      <c r="BM131" s="253" t="s">
        <v>224</v>
      </c>
    </row>
    <row r="132" s="2" customFormat="1" ht="21.75" customHeight="1">
      <c r="A132" s="35"/>
      <c r="B132" s="36"/>
      <c r="C132" s="241" t="s">
        <v>152</v>
      </c>
      <c r="D132" s="241" t="s">
        <v>143</v>
      </c>
      <c r="E132" s="242" t="s">
        <v>225</v>
      </c>
      <c r="F132" s="243" t="s">
        <v>226</v>
      </c>
      <c r="G132" s="244" t="s">
        <v>146</v>
      </c>
      <c r="H132" s="245">
        <v>5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0.00044000000000000002</v>
      </c>
      <c r="R132" s="251">
        <f>Q132*H132</f>
        <v>0.0022000000000000001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147</v>
      </c>
      <c r="AT132" s="253" t="s">
        <v>143</v>
      </c>
      <c r="AU132" s="253" t="s">
        <v>84</v>
      </c>
      <c r="AY132" s="14" t="s">
        <v>140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147</v>
      </c>
      <c r="BM132" s="253" t="s">
        <v>227</v>
      </c>
    </row>
    <row r="133" s="2" customFormat="1" ht="21.75" customHeight="1">
      <c r="A133" s="35"/>
      <c r="B133" s="36"/>
      <c r="C133" s="241" t="s">
        <v>156</v>
      </c>
      <c r="D133" s="241" t="s">
        <v>143</v>
      </c>
      <c r="E133" s="242" t="s">
        <v>228</v>
      </c>
      <c r="F133" s="243" t="s">
        <v>229</v>
      </c>
      <c r="G133" s="244" t="s">
        <v>168</v>
      </c>
      <c r="H133" s="245">
        <v>1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0.00044000000000000002</v>
      </c>
      <c r="R133" s="251">
        <f>Q133*H133</f>
        <v>0.00044000000000000002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147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147</v>
      </c>
      <c r="BM133" s="253" t="s">
        <v>230</v>
      </c>
    </row>
    <row r="134" s="2" customFormat="1" ht="16.5" customHeight="1">
      <c r="A134" s="35"/>
      <c r="B134" s="36"/>
      <c r="C134" s="241" t="s">
        <v>161</v>
      </c>
      <c r="D134" s="241" t="s">
        <v>143</v>
      </c>
      <c r="E134" s="242" t="s">
        <v>231</v>
      </c>
      <c r="F134" s="243" t="s">
        <v>232</v>
      </c>
      <c r="G134" s="244" t="s">
        <v>185</v>
      </c>
      <c r="H134" s="245">
        <v>0.058999999999999997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147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147</v>
      </c>
      <c r="BM134" s="253" t="s">
        <v>233</v>
      </c>
    </row>
    <row r="135" s="12" customFormat="1" ht="22.8" customHeight="1">
      <c r="A135" s="12"/>
      <c r="B135" s="225"/>
      <c r="C135" s="226"/>
      <c r="D135" s="227" t="s">
        <v>73</v>
      </c>
      <c r="E135" s="239" t="s">
        <v>234</v>
      </c>
      <c r="F135" s="239" t="s">
        <v>235</v>
      </c>
      <c r="G135" s="226"/>
      <c r="H135" s="226"/>
      <c r="I135" s="229"/>
      <c r="J135" s="240">
        <f>BK135</f>
        <v>0</v>
      </c>
      <c r="K135" s="226"/>
      <c r="L135" s="231"/>
      <c r="M135" s="232"/>
      <c r="N135" s="233"/>
      <c r="O135" s="233"/>
      <c r="P135" s="234">
        <f>SUM(P136:P146)</f>
        <v>0</v>
      </c>
      <c r="Q135" s="233"/>
      <c r="R135" s="234">
        <f>SUM(R136:R146)</f>
        <v>0.17546000000000006</v>
      </c>
      <c r="S135" s="233"/>
      <c r="T135" s="235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84</v>
      </c>
      <c r="AT135" s="237" t="s">
        <v>73</v>
      </c>
      <c r="AU135" s="237" t="s">
        <v>82</v>
      </c>
      <c r="AY135" s="236" t="s">
        <v>140</v>
      </c>
      <c r="BK135" s="238">
        <f>SUM(BK136:BK146)</f>
        <v>0</v>
      </c>
    </row>
    <row r="136" s="2" customFormat="1" ht="16.5" customHeight="1">
      <c r="A136" s="35"/>
      <c r="B136" s="36"/>
      <c r="C136" s="241" t="s">
        <v>165</v>
      </c>
      <c r="D136" s="241" t="s">
        <v>143</v>
      </c>
      <c r="E136" s="242" t="s">
        <v>236</v>
      </c>
      <c r="F136" s="243" t="s">
        <v>237</v>
      </c>
      <c r="G136" s="244" t="s">
        <v>168</v>
      </c>
      <c r="H136" s="245">
        <v>1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0.028340000000000001</v>
      </c>
      <c r="R136" s="251">
        <f>Q136*H136</f>
        <v>0.028340000000000001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147</v>
      </c>
      <c r="AT136" s="253" t="s">
        <v>143</v>
      </c>
      <c r="AU136" s="253" t="s">
        <v>84</v>
      </c>
      <c r="AY136" s="14" t="s">
        <v>140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147</v>
      </c>
      <c r="BM136" s="253" t="s">
        <v>238</v>
      </c>
    </row>
    <row r="137" s="2" customFormat="1" ht="21.75" customHeight="1">
      <c r="A137" s="35"/>
      <c r="B137" s="36"/>
      <c r="C137" s="241" t="s">
        <v>170</v>
      </c>
      <c r="D137" s="241" t="s">
        <v>143</v>
      </c>
      <c r="E137" s="242" t="s">
        <v>239</v>
      </c>
      <c r="F137" s="243" t="s">
        <v>240</v>
      </c>
      <c r="G137" s="244" t="s">
        <v>168</v>
      </c>
      <c r="H137" s="245">
        <v>1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0.01934</v>
      </c>
      <c r="R137" s="251">
        <f>Q137*H137</f>
        <v>0.01934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241</v>
      </c>
    </row>
    <row r="138" s="2" customFormat="1" ht="16.5" customHeight="1">
      <c r="A138" s="35"/>
      <c r="B138" s="36"/>
      <c r="C138" s="241" t="s">
        <v>174</v>
      </c>
      <c r="D138" s="241" t="s">
        <v>143</v>
      </c>
      <c r="E138" s="242" t="s">
        <v>242</v>
      </c>
      <c r="F138" s="243" t="s">
        <v>243</v>
      </c>
      <c r="G138" s="244" t="s">
        <v>159</v>
      </c>
      <c r="H138" s="245">
        <v>6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0.0011199999999999999</v>
      </c>
      <c r="R138" s="251">
        <f>Q138*H138</f>
        <v>0.0067199999999999994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244</v>
      </c>
    </row>
    <row r="139" s="2" customFormat="1" ht="21.75" customHeight="1">
      <c r="A139" s="35"/>
      <c r="B139" s="36"/>
      <c r="C139" s="241" t="s">
        <v>178</v>
      </c>
      <c r="D139" s="241" t="s">
        <v>143</v>
      </c>
      <c r="E139" s="242" t="s">
        <v>245</v>
      </c>
      <c r="F139" s="243" t="s">
        <v>246</v>
      </c>
      <c r="G139" s="244" t="s">
        <v>159</v>
      </c>
      <c r="H139" s="245">
        <v>1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0.10273</v>
      </c>
      <c r="R139" s="251">
        <f>Q139*H139</f>
        <v>0.10273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247</v>
      </c>
    </row>
    <row r="140" s="2" customFormat="1" ht="21.75" customHeight="1">
      <c r="A140" s="35"/>
      <c r="B140" s="36"/>
      <c r="C140" s="241" t="s">
        <v>182</v>
      </c>
      <c r="D140" s="241" t="s">
        <v>143</v>
      </c>
      <c r="E140" s="242" t="s">
        <v>248</v>
      </c>
      <c r="F140" s="243" t="s">
        <v>249</v>
      </c>
      <c r="G140" s="244" t="s">
        <v>159</v>
      </c>
      <c r="H140" s="245">
        <v>1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0.0064700000000000001</v>
      </c>
      <c r="R140" s="251">
        <f>Q140*H140</f>
        <v>0.0064700000000000001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250</v>
      </c>
    </row>
    <row r="141" s="2" customFormat="1" ht="21.75" customHeight="1">
      <c r="A141" s="35"/>
      <c r="B141" s="36"/>
      <c r="C141" s="241" t="s">
        <v>189</v>
      </c>
      <c r="D141" s="241" t="s">
        <v>143</v>
      </c>
      <c r="E141" s="242" t="s">
        <v>251</v>
      </c>
      <c r="F141" s="243" t="s">
        <v>252</v>
      </c>
      <c r="G141" s="244" t="s">
        <v>159</v>
      </c>
      <c r="H141" s="245">
        <v>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0.0014499999999999999</v>
      </c>
      <c r="R141" s="251">
        <f>Q141*H141</f>
        <v>0.0014499999999999999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253</v>
      </c>
    </row>
    <row r="142" s="2" customFormat="1" ht="21.75" customHeight="1">
      <c r="A142" s="35"/>
      <c r="B142" s="36"/>
      <c r="C142" s="241" t="s">
        <v>193</v>
      </c>
      <c r="D142" s="241" t="s">
        <v>143</v>
      </c>
      <c r="E142" s="242" t="s">
        <v>254</v>
      </c>
      <c r="F142" s="243" t="s">
        <v>255</v>
      </c>
      <c r="G142" s="244" t="s">
        <v>168</v>
      </c>
      <c r="H142" s="245">
        <v>1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0.00076000000000000004</v>
      </c>
      <c r="R142" s="251">
        <f>Q142*H142</f>
        <v>0.00076000000000000004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256</v>
      </c>
    </row>
    <row r="143" s="2" customFormat="1" ht="21.75" customHeight="1">
      <c r="A143" s="35"/>
      <c r="B143" s="36"/>
      <c r="C143" s="241" t="s">
        <v>199</v>
      </c>
      <c r="D143" s="241" t="s">
        <v>143</v>
      </c>
      <c r="E143" s="242" t="s">
        <v>257</v>
      </c>
      <c r="F143" s="243" t="s">
        <v>258</v>
      </c>
      <c r="G143" s="244" t="s">
        <v>159</v>
      </c>
      <c r="H143" s="245">
        <v>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0.0032799999999999999</v>
      </c>
      <c r="R143" s="251">
        <f>Q143*H143</f>
        <v>0.0032799999999999999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147</v>
      </c>
      <c r="AT143" s="253" t="s">
        <v>143</v>
      </c>
      <c r="AU143" s="253" t="s">
        <v>84</v>
      </c>
      <c r="AY143" s="14" t="s">
        <v>140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147</v>
      </c>
      <c r="BM143" s="253" t="s">
        <v>259</v>
      </c>
    </row>
    <row r="144" s="2" customFormat="1" ht="21.75" customHeight="1">
      <c r="A144" s="35"/>
      <c r="B144" s="36"/>
      <c r="C144" s="241" t="s">
        <v>205</v>
      </c>
      <c r="D144" s="241" t="s">
        <v>143</v>
      </c>
      <c r="E144" s="242" t="s">
        <v>260</v>
      </c>
      <c r="F144" s="243" t="s">
        <v>261</v>
      </c>
      <c r="G144" s="244" t="s">
        <v>159</v>
      </c>
      <c r="H144" s="245">
        <v>1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0.00298</v>
      </c>
      <c r="R144" s="251">
        <f>Q144*H144</f>
        <v>0.00298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262</v>
      </c>
    </row>
    <row r="145" s="2" customFormat="1" ht="21.75" customHeight="1">
      <c r="A145" s="35"/>
      <c r="B145" s="36"/>
      <c r="C145" s="241" t="s">
        <v>8</v>
      </c>
      <c r="D145" s="241" t="s">
        <v>143</v>
      </c>
      <c r="E145" s="242" t="s">
        <v>263</v>
      </c>
      <c r="F145" s="243" t="s">
        <v>264</v>
      </c>
      <c r="G145" s="244" t="s">
        <v>159</v>
      </c>
      <c r="H145" s="245">
        <v>1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0.0033899999999999998</v>
      </c>
      <c r="R145" s="251">
        <f>Q145*H145</f>
        <v>0.0033899999999999998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147</v>
      </c>
      <c r="AT145" s="253" t="s">
        <v>143</v>
      </c>
      <c r="AU145" s="253" t="s">
        <v>84</v>
      </c>
      <c r="AY145" s="14" t="s">
        <v>140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147</v>
      </c>
      <c r="BM145" s="253" t="s">
        <v>265</v>
      </c>
    </row>
    <row r="146" s="2" customFormat="1" ht="16.5" customHeight="1">
      <c r="A146" s="35"/>
      <c r="B146" s="36"/>
      <c r="C146" s="241" t="s">
        <v>147</v>
      </c>
      <c r="D146" s="241" t="s">
        <v>143</v>
      </c>
      <c r="E146" s="242" t="s">
        <v>266</v>
      </c>
      <c r="F146" s="243" t="s">
        <v>267</v>
      </c>
      <c r="G146" s="244" t="s">
        <v>185</v>
      </c>
      <c r="H146" s="245">
        <v>0.17499999999999999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147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147</v>
      </c>
      <c r="BM146" s="253" t="s">
        <v>268</v>
      </c>
    </row>
    <row r="147" s="12" customFormat="1" ht="22.8" customHeight="1">
      <c r="A147" s="12"/>
      <c r="B147" s="225"/>
      <c r="C147" s="226"/>
      <c r="D147" s="227" t="s">
        <v>73</v>
      </c>
      <c r="E147" s="239" t="s">
        <v>269</v>
      </c>
      <c r="F147" s="239" t="s">
        <v>270</v>
      </c>
      <c r="G147" s="226"/>
      <c r="H147" s="226"/>
      <c r="I147" s="229"/>
      <c r="J147" s="240">
        <f>BK147</f>
        <v>0</v>
      </c>
      <c r="K147" s="226"/>
      <c r="L147" s="231"/>
      <c r="M147" s="232"/>
      <c r="N147" s="233"/>
      <c r="O147" s="233"/>
      <c r="P147" s="234">
        <f>SUM(P148:P159)</f>
        <v>0</v>
      </c>
      <c r="Q147" s="233"/>
      <c r="R147" s="234">
        <f>SUM(R148:R159)</f>
        <v>0.32425999999999999</v>
      </c>
      <c r="S147" s="233"/>
      <c r="T147" s="235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6" t="s">
        <v>84</v>
      </c>
      <c r="AT147" s="237" t="s">
        <v>73</v>
      </c>
      <c r="AU147" s="237" t="s">
        <v>82</v>
      </c>
      <c r="AY147" s="236" t="s">
        <v>140</v>
      </c>
      <c r="BK147" s="238">
        <f>SUM(BK148:BK159)</f>
        <v>0</v>
      </c>
    </row>
    <row r="148" s="2" customFormat="1" ht="21.75" customHeight="1">
      <c r="A148" s="35"/>
      <c r="B148" s="36"/>
      <c r="C148" s="241" t="s">
        <v>271</v>
      </c>
      <c r="D148" s="241" t="s">
        <v>143</v>
      </c>
      <c r="E148" s="242" t="s">
        <v>272</v>
      </c>
      <c r="F148" s="243" t="s">
        <v>273</v>
      </c>
      <c r="G148" s="244" t="s">
        <v>146</v>
      </c>
      <c r="H148" s="245">
        <v>100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0.00046999999999999999</v>
      </c>
      <c r="R148" s="251">
        <f>Q148*H148</f>
        <v>0.047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147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147</v>
      </c>
      <c r="BM148" s="253" t="s">
        <v>274</v>
      </c>
    </row>
    <row r="149" s="2" customFormat="1" ht="21.75" customHeight="1">
      <c r="A149" s="35"/>
      <c r="B149" s="36"/>
      <c r="C149" s="241" t="s">
        <v>275</v>
      </c>
      <c r="D149" s="241" t="s">
        <v>143</v>
      </c>
      <c r="E149" s="242" t="s">
        <v>276</v>
      </c>
      <c r="F149" s="243" t="s">
        <v>277</v>
      </c>
      <c r="G149" s="244" t="s">
        <v>146</v>
      </c>
      <c r="H149" s="245">
        <v>100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0.00058</v>
      </c>
      <c r="R149" s="251">
        <f>Q149*H149</f>
        <v>0.058000000000000003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147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147</v>
      </c>
      <c r="BM149" s="253" t="s">
        <v>278</v>
      </c>
    </row>
    <row r="150" s="2" customFormat="1" ht="21.75" customHeight="1">
      <c r="A150" s="35"/>
      <c r="B150" s="36"/>
      <c r="C150" s="241" t="s">
        <v>279</v>
      </c>
      <c r="D150" s="241" t="s">
        <v>143</v>
      </c>
      <c r="E150" s="242" t="s">
        <v>280</v>
      </c>
      <c r="F150" s="243" t="s">
        <v>281</v>
      </c>
      <c r="G150" s="244" t="s">
        <v>146</v>
      </c>
      <c r="H150" s="245">
        <v>100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0.00072000000000000005</v>
      </c>
      <c r="R150" s="251">
        <f>Q150*H150</f>
        <v>0.072000000000000008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147</v>
      </c>
      <c r="AT150" s="253" t="s">
        <v>143</v>
      </c>
      <c r="AU150" s="253" t="s">
        <v>84</v>
      </c>
      <c r="AY150" s="14" t="s">
        <v>140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147</v>
      </c>
      <c r="BM150" s="253" t="s">
        <v>282</v>
      </c>
    </row>
    <row r="151" s="2" customFormat="1" ht="21.75" customHeight="1">
      <c r="A151" s="35"/>
      <c r="B151" s="36"/>
      <c r="C151" s="241" t="s">
        <v>283</v>
      </c>
      <c r="D151" s="241" t="s">
        <v>143</v>
      </c>
      <c r="E151" s="242" t="s">
        <v>284</v>
      </c>
      <c r="F151" s="243" t="s">
        <v>285</v>
      </c>
      <c r="G151" s="244" t="s">
        <v>146</v>
      </c>
      <c r="H151" s="245">
        <v>30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0.0012899999999999999</v>
      </c>
      <c r="R151" s="251">
        <f>Q151*H151</f>
        <v>0.038699999999999998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147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147</v>
      </c>
      <c r="BM151" s="253" t="s">
        <v>286</v>
      </c>
    </row>
    <row r="152" s="2" customFormat="1" ht="21.75" customHeight="1">
      <c r="A152" s="35"/>
      <c r="B152" s="36"/>
      <c r="C152" s="241" t="s">
        <v>7</v>
      </c>
      <c r="D152" s="241" t="s">
        <v>143</v>
      </c>
      <c r="E152" s="242" t="s">
        <v>287</v>
      </c>
      <c r="F152" s="243" t="s">
        <v>288</v>
      </c>
      <c r="G152" s="244" t="s">
        <v>146</v>
      </c>
      <c r="H152" s="245">
        <v>10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0.0016100000000000001</v>
      </c>
      <c r="R152" s="251">
        <f>Q152*H152</f>
        <v>0.0161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147</v>
      </c>
      <c r="AT152" s="253" t="s">
        <v>143</v>
      </c>
      <c r="AU152" s="253" t="s">
        <v>84</v>
      </c>
      <c r="AY152" s="14" t="s">
        <v>140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147</v>
      </c>
      <c r="BM152" s="253" t="s">
        <v>289</v>
      </c>
    </row>
    <row r="153" s="2" customFormat="1" ht="21.75" customHeight="1">
      <c r="A153" s="35"/>
      <c r="B153" s="36"/>
      <c r="C153" s="241" t="s">
        <v>290</v>
      </c>
      <c r="D153" s="241" t="s">
        <v>143</v>
      </c>
      <c r="E153" s="242" t="s">
        <v>291</v>
      </c>
      <c r="F153" s="243" t="s">
        <v>292</v>
      </c>
      <c r="G153" s="244" t="s">
        <v>168</v>
      </c>
      <c r="H153" s="245">
        <v>2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0.00011</v>
      </c>
      <c r="R153" s="251">
        <f>Q153*H153</f>
        <v>0.00022000000000000001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147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147</v>
      </c>
      <c r="BM153" s="253" t="s">
        <v>293</v>
      </c>
    </row>
    <row r="154" s="2" customFormat="1" ht="21.75" customHeight="1">
      <c r="A154" s="35"/>
      <c r="B154" s="36"/>
      <c r="C154" s="241" t="s">
        <v>294</v>
      </c>
      <c r="D154" s="241" t="s">
        <v>143</v>
      </c>
      <c r="E154" s="242" t="s">
        <v>295</v>
      </c>
      <c r="F154" s="243" t="s">
        <v>296</v>
      </c>
      <c r="G154" s="244" t="s">
        <v>168</v>
      </c>
      <c r="H154" s="245">
        <v>2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0.00016000000000000001</v>
      </c>
      <c r="R154" s="251">
        <f>Q154*H154</f>
        <v>0.00032000000000000003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147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147</v>
      </c>
      <c r="BM154" s="253" t="s">
        <v>297</v>
      </c>
    </row>
    <row r="155" s="2" customFormat="1" ht="21.75" customHeight="1">
      <c r="A155" s="35"/>
      <c r="B155" s="36"/>
      <c r="C155" s="241" t="s">
        <v>298</v>
      </c>
      <c r="D155" s="241" t="s">
        <v>143</v>
      </c>
      <c r="E155" s="242" t="s">
        <v>299</v>
      </c>
      <c r="F155" s="243" t="s">
        <v>300</v>
      </c>
      <c r="G155" s="244" t="s">
        <v>168</v>
      </c>
      <c r="H155" s="245">
        <v>2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0.00036000000000000002</v>
      </c>
      <c r="R155" s="251">
        <f>Q155*H155</f>
        <v>0.00072000000000000005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147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147</v>
      </c>
      <c r="BM155" s="253" t="s">
        <v>301</v>
      </c>
    </row>
    <row r="156" s="2" customFormat="1" ht="16.5" customHeight="1">
      <c r="A156" s="35"/>
      <c r="B156" s="36"/>
      <c r="C156" s="241" t="s">
        <v>302</v>
      </c>
      <c r="D156" s="241" t="s">
        <v>143</v>
      </c>
      <c r="E156" s="242" t="s">
        <v>303</v>
      </c>
      <c r="F156" s="243" t="s">
        <v>304</v>
      </c>
      <c r="G156" s="244" t="s">
        <v>146</v>
      </c>
      <c r="H156" s="245">
        <v>340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147</v>
      </c>
      <c r="AT156" s="253" t="s">
        <v>143</v>
      </c>
      <c r="AU156" s="253" t="s">
        <v>84</v>
      </c>
      <c r="AY156" s="14" t="s">
        <v>140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147</v>
      </c>
      <c r="BM156" s="253" t="s">
        <v>305</v>
      </c>
    </row>
    <row r="157" s="2" customFormat="1" ht="21.75" customHeight="1">
      <c r="A157" s="35"/>
      <c r="B157" s="36"/>
      <c r="C157" s="241" t="s">
        <v>306</v>
      </c>
      <c r="D157" s="241" t="s">
        <v>143</v>
      </c>
      <c r="E157" s="242" t="s">
        <v>307</v>
      </c>
      <c r="F157" s="243" t="s">
        <v>308</v>
      </c>
      <c r="G157" s="244" t="s">
        <v>146</v>
      </c>
      <c r="H157" s="245">
        <v>100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0.00012</v>
      </c>
      <c r="R157" s="251">
        <f>Q157*H157</f>
        <v>0.012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147</v>
      </c>
      <c r="AT157" s="253" t="s">
        <v>143</v>
      </c>
      <c r="AU157" s="253" t="s">
        <v>84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147</v>
      </c>
      <c r="BM157" s="253" t="s">
        <v>309</v>
      </c>
    </row>
    <row r="158" s="2" customFormat="1" ht="21.75" customHeight="1">
      <c r="A158" s="35"/>
      <c r="B158" s="36"/>
      <c r="C158" s="241" t="s">
        <v>310</v>
      </c>
      <c r="D158" s="241" t="s">
        <v>143</v>
      </c>
      <c r="E158" s="242" t="s">
        <v>311</v>
      </c>
      <c r="F158" s="243" t="s">
        <v>312</v>
      </c>
      <c r="G158" s="244" t="s">
        <v>146</v>
      </c>
      <c r="H158" s="245">
        <v>330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0.00024000000000000001</v>
      </c>
      <c r="R158" s="251">
        <f>Q158*H158</f>
        <v>0.079200000000000007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147</v>
      </c>
      <c r="AT158" s="253" t="s">
        <v>143</v>
      </c>
      <c r="AU158" s="253" t="s">
        <v>84</v>
      </c>
      <c r="AY158" s="14" t="s">
        <v>140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147</v>
      </c>
      <c r="BM158" s="253" t="s">
        <v>313</v>
      </c>
    </row>
    <row r="159" s="2" customFormat="1" ht="21.75" customHeight="1">
      <c r="A159" s="35"/>
      <c r="B159" s="36"/>
      <c r="C159" s="241" t="s">
        <v>314</v>
      </c>
      <c r="D159" s="241" t="s">
        <v>143</v>
      </c>
      <c r="E159" s="242" t="s">
        <v>315</v>
      </c>
      <c r="F159" s="243" t="s">
        <v>316</v>
      </c>
      <c r="G159" s="244" t="s">
        <v>185</v>
      </c>
      <c r="H159" s="245">
        <v>0.32400000000000001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147</v>
      </c>
      <c r="AT159" s="253" t="s">
        <v>143</v>
      </c>
      <c r="AU159" s="253" t="s">
        <v>84</v>
      </c>
      <c r="AY159" s="14" t="s">
        <v>140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147</v>
      </c>
      <c r="BM159" s="253" t="s">
        <v>317</v>
      </c>
    </row>
    <row r="160" s="12" customFormat="1" ht="22.8" customHeight="1">
      <c r="A160" s="12"/>
      <c r="B160" s="225"/>
      <c r="C160" s="226"/>
      <c r="D160" s="227" t="s">
        <v>73</v>
      </c>
      <c r="E160" s="239" t="s">
        <v>318</v>
      </c>
      <c r="F160" s="239" t="s">
        <v>319</v>
      </c>
      <c r="G160" s="226"/>
      <c r="H160" s="226"/>
      <c r="I160" s="229"/>
      <c r="J160" s="240">
        <f>BK160</f>
        <v>0</v>
      </c>
      <c r="K160" s="226"/>
      <c r="L160" s="231"/>
      <c r="M160" s="232"/>
      <c r="N160" s="233"/>
      <c r="O160" s="233"/>
      <c r="P160" s="234">
        <f>SUM(P161:P184)</f>
        <v>0</v>
      </c>
      <c r="Q160" s="233"/>
      <c r="R160" s="234">
        <f>SUM(R161:R184)</f>
        <v>0.039120000000000002</v>
      </c>
      <c r="S160" s="233"/>
      <c r="T160" s="235">
        <f>SUM(T161:T184)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6" t="s">
        <v>84</v>
      </c>
      <c r="AT160" s="237" t="s">
        <v>73</v>
      </c>
      <c r="AU160" s="237" t="s">
        <v>82</v>
      </c>
      <c r="AY160" s="236" t="s">
        <v>140</v>
      </c>
      <c r="BK160" s="238">
        <f>SUM(BK161:BK184)</f>
        <v>0</v>
      </c>
    </row>
    <row r="161" s="2" customFormat="1" ht="21.75" customHeight="1">
      <c r="A161" s="35"/>
      <c r="B161" s="36"/>
      <c r="C161" s="241" t="s">
        <v>320</v>
      </c>
      <c r="D161" s="241" t="s">
        <v>143</v>
      </c>
      <c r="E161" s="242" t="s">
        <v>321</v>
      </c>
      <c r="F161" s="243" t="s">
        <v>322</v>
      </c>
      <c r="G161" s="244" t="s">
        <v>168</v>
      </c>
      <c r="H161" s="245">
        <v>3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0.00025000000000000001</v>
      </c>
      <c r="R161" s="251">
        <f>Q161*H161</f>
        <v>0.00075000000000000002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147</v>
      </c>
      <c r="AT161" s="253" t="s">
        <v>143</v>
      </c>
      <c r="AU161" s="253" t="s">
        <v>84</v>
      </c>
      <c r="AY161" s="14" t="s">
        <v>140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147</v>
      </c>
      <c r="BM161" s="253" t="s">
        <v>323</v>
      </c>
    </row>
    <row r="162" s="2" customFormat="1" ht="21.75" customHeight="1">
      <c r="A162" s="35"/>
      <c r="B162" s="36"/>
      <c r="C162" s="241" t="s">
        <v>324</v>
      </c>
      <c r="D162" s="241" t="s">
        <v>143</v>
      </c>
      <c r="E162" s="242" t="s">
        <v>325</v>
      </c>
      <c r="F162" s="243" t="s">
        <v>326</v>
      </c>
      <c r="G162" s="244" t="s">
        <v>168</v>
      </c>
      <c r="H162" s="245">
        <v>2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0.00023000000000000001</v>
      </c>
      <c r="R162" s="251">
        <f>Q162*H162</f>
        <v>0.00046000000000000001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147</v>
      </c>
      <c r="AT162" s="253" t="s">
        <v>143</v>
      </c>
      <c r="AU162" s="253" t="s">
        <v>84</v>
      </c>
      <c r="AY162" s="14" t="s">
        <v>140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147</v>
      </c>
      <c r="BM162" s="253" t="s">
        <v>327</v>
      </c>
    </row>
    <row r="163" s="2" customFormat="1" ht="21.75" customHeight="1">
      <c r="A163" s="35"/>
      <c r="B163" s="36"/>
      <c r="C163" s="241" t="s">
        <v>328</v>
      </c>
      <c r="D163" s="241" t="s">
        <v>143</v>
      </c>
      <c r="E163" s="242" t="s">
        <v>329</v>
      </c>
      <c r="F163" s="243" t="s">
        <v>330</v>
      </c>
      <c r="G163" s="244" t="s">
        <v>168</v>
      </c>
      <c r="H163" s="245">
        <v>11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0.00013999999999999999</v>
      </c>
      <c r="R163" s="251">
        <f>Q163*H163</f>
        <v>0.0015399999999999999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147</v>
      </c>
      <c r="AT163" s="253" t="s">
        <v>143</v>
      </c>
      <c r="AU163" s="253" t="s">
        <v>84</v>
      </c>
      <c r="AY163" s="14" t="s">
        <v>140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147</v>
      </c>
      <c r="BM163" s="253" t="s">
        <v>331</v>
      </c>
    </row>
    <row r="164" s="2" customFormat="1" ht="16.5" customHeight="1">
      <c r="A164" s="35"/>
      <c r="B164" s="36"/>
      <c r="C164" s="241" t="s">
        <v>332</v>
      </c>
      <c r="D164" s="241" t="s">
        <v>143</v>
      </c>
      <c r="E164" s="242" t="s">
        <v>333</v>
      </c>
      <c r="F164" s="243" t="s">
        <v>334</v>
      </c>
      <c r="G164" s="244" t="s">
        <v>168</v>
      </c>
      <c r="H164" s="245">
        <v>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0.00025000000000000001</v>
      </c>
      <c r="R164" s="251">
        <f>Q164*H164</f>
        <v>0.00025000000000000001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147</v>
      </c>
      <c r="AT164" s="253" t="s">
        <v>143</v>
      </c>
      <c r="AU164" s="253" t="s">
        <v>84</v>
      </c>
      <c r="AY164" s="14" t="s">
        <v>140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147</v>
      </c>
      <c r="BM164" s="253" t="s">
        <v>335</v>
      </c>
    </row>
    <row r="165" s="2" customFormat="1" ht="16.5" customHeight="1">
      <c r="A165" s="35"/>
      <c r="B165" s="36"/>
      <c r="C165" s="241" t="s">
        <v>336</v>
      </c>
      <c r="D165" s="241" t="s">
        <v>143</v>
      </c>
      <c r="E165" s="242" t="s">
        <v>337</v>
      </c>
      <c r="F165" s="243" t="s">
        <v>338</v>
      </c>
      <c r="G165" s="244" t="s">
        <v>168</v>
      </c>
      <c r="H165" s="245">
        <v>1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0.00038000000000000002</v>
      </c>
      <c r="R165" s="251">
        <f>Q165*H165</f>
        <v>0.00038000000000000002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147</v>
      </c>
      <c r="AT165" s="253" t="s">
        <v>143</v>
      </c>
      <c r="AU165" s="253" t="s">
        <v>84</v>
      </c>
      <c r="AY165" s="14" t="s">
        <v>140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147</v>
      </c>
      <c r="BM165" s="253" t="s">
        <v>339</v>
      </c>
    </row>
    <row r="166" s="2" customFormat="1" ht="16.5" customHeight="1">
      <c r="A166" s="35"/>
      <c r="B166" s="36"/>
      <c r="C166" s="241" t="s">
        <v>340</v>
      </c>
      <c r="D166" s="241" t="s">
        <v>143</v>
      </c>
      <c r="E166" s="242" t="s">
        <v>341</v>
      </c>
      <c r="F166" s="243" t="s">
        <v>342</v>
      </c>
      <c r="G166" s="244" t="s">
        <v>168</v>
      </c>
      <c r="H166" s="245">
        <v>1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0.00077999999999999999</v>
      </c>
      <c r="R166" s="251">
        <f>Q166*H166</f>
        <v>0.00077999999999999999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147</v>
      </c>
      <c r="AT166" s="253" t="s">
        <v>143</v>
      </c>
      <c r="AU166" s="253" t="s">
        <v>84</v>
      </c>
      <c r="AY166" s="14" t="s">
        <v>140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147</v>
      </c>
      <c r="BM166" s="253" t="s">
        <v>343</v>
      </c>
    </row>
    <row r="167" s="2" customFormat="1" ht="16.5" customHeight="1">
      <c r="A167" s="35"/>
      <c r="B167" s="36"/>
      <c r="C167" s="241" t="s">
        <v>344</v>
      </c>
      <c r="D167" s="241" t="s">
        <v>143</v>
      </c>
      <c r="E167" s="242" t="s">
        <v>345</v>
      </c>
      <c r="F167" s="243" t="s">
        <v>346</v>
      </c>
      <c r="G167" s="244" t="s">
        <v>168</v>
      </c>
      <c r="H167" s="245">
        <v>4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0.00044000000000000002</v>
      </c>
      <c r="R167" s="251">
        <f>Q167*H167</f>
        <v>0.0017600000000000001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147</v>
      </c>
      <c r="AT167" s="253" t="s">
        <v>143</v>
      </c>
      <c r="AU167" s="253" t="s">
        <v>84</v>
      </c>
      <c r="AY167" s="14" t="s">
        <v>140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147</v>
      </c>
      <c r="BM167" s="253" t="s">
        <v>347</v>
      </c>
    </row>
    <row r="168" s="2" customFormat="1" ht="16.5" customHeight="1">
      <c r="A168" s="35"/>
      <c r="B168" s="36"/>
      <c r="C168" s="241" t="s">
        <v>348</v>
      </c>
      <c r="D168" s="241" t="s">
        <v>143</v>
      </c>
      <c r="E168" s="242" t="s">
        <v>349</v>
      </c>
      <c r="F168" s="243" t="s">
        <v>350</v>
      </c>
      <c r="G168" s="244" t="s">
        <v>168</v>
      </c>
      <c r="H168" s="245">
        <v>2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0.00075000000000000002</v>
      </c>
      <c r="R168" s="251">
        <f>Q168*H168</f>
        <v>0.0015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147</v>
      </c>
      <c r="AT168" s="253" t="s">
        <v>143</v>
      </c>
      <c r="AU168" s="253" t="s">
        <v>84</v>
      </c>
      <c r="AY168" s="14" t="s">
        <v>140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147</v>
      </c>
      <c r="BM168" s="253" t="s">
        <v>351</v>
      </c>
    </row>
    <row r="169" s="2" customFormat="1" ht="21.75" customHeight="1">
      <c r="A169" s="35"/>
      <c r="B169" s="36"/>
      <c r="C169" s="241" t="s">
        <v>352</v>
      </c>
      <c r="D169" s="241" t="s">
        <v>143</v>
      </c>
      <c r="E169" s="242" t="s">
        <v>353</v>
      </c>
      <c r="F169" s="243" t="s">
        <v>354</v>
      </c>
      <c r="G169" s="244" t="s">
        <v>168</v>
      </c>
      <c r="H169" s="245">
        <v>9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0.00069999999999999999</v>
      </c>
      <c r="R169" s="251">
        <f>Q169*H169</f>
        <v>0.0063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147</v>
      </c>
      <c r="AT169" s="253" t="s">
        <v>143</v>
      </c>
      <c r="AU169" s="253" t="s">
        <v>84</v>
      </c>
      <c r="AY169" s="14" t="s">
        <v>140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147</v>
      </c>
      <c r="BM169" s="253" t="s">
        <v>355</v>
      </c>
    </row>
    <row r="170" s="2" customFormat="1" ht="21.75" customHeight="1">
      <c r="A170" s="35"/>
      <c r="B170" s="36"/>
      <c r="C170" s="241" t="s">
        <v>356</v>
      </c>
      <c r="D170" s="241" t="s">
        <v>143</v>
      </c>
      <c r="E170" s="242" t="s">
        <v>357</v>
      </c>
      <c r="F170" s="243" t="s">
        <v>358</v>
      </c>
      <c r="G170" s="244" t="s">
        <v>168</v>
      </c>
      <c r="H170" s="245">
        <v>2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0.00038999999999999999</v>
      </c>
      <c r="R170" s="251">
        <f>Q170*H170</f>
        <v>0.00077999999999999999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147</v>
      </c>
      <c r="AT170" s="253" t="s">
        <v>143</v>
      </c>
      <c r="AU170" s="253" t="s">
        <v>84</v>
      </c>
      <c r="AY170" s="14" t="s">
        <v>140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147</v>
      </c>
      <c r="BM170" s="253" t="s">
        <v>359</v>
      </c>
    </row>
    <row r="171" s="2" customFormat="1" ht="21.75" customHeight="1">
      <c r="A171" s="35"/>
      <c r="B171" s="36"/>
      <c r="C171" s="241" t="s">
        <v>360</v>
      </c>
      <c r="D171" s="241" t="s">
        <v>143</v>
      </c>
      <c r="E171" s="242" t="s">
        <v>361</v>
      </c>
      <c r="F171" s="243" t="s">
        <v>362</v>
      </c>
      <c r="G171" s="244" t="s">
        <v>168</v>
      </c>
      <c r="H171" s="245">
        <v>8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0.00022000000000000001</v>
      </c>
      <c r="R171" s="251">
        <f>Q171*H171</f>
        <v>0.0017600000000000001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147</v>
      </c>
      <c r="AT171" s="253" t="s">
        <v>143</v>
      </c>
      <c r="AU171" s="253" t="s">
        <v>84</v>
      </c>
      <c r="AY171" s="14" t="s">
        <v>140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147</v>
      </c>
      <c r="BM171" s="253" t="s">
        <v>363</v>
      </c>
    </row>
    <row r="172" s="2" customFormat="1" ht="16.5" customHeight="1">
      <c r="A172" s="35"/>
      <c r="B172" s="36"/>
      <c r="C172" s="241" t="s">
        <v>364</v>
      </c>
      <c r="D172" s="241" t="s">
        <v>143</v>
      </c>
      <c r="E172" s="242" t="s">
        <v>365</v>
      </c>
      <c r="F172" s="243" t="s">
        <v>366</v>
      </c>
      <c r="G172" s="244" t="s">
        <v>168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0.00056999999999999998</v>
      </c>
      <c r="R172" s="251">
        <f>Q172*H172</f>
        <v>0.00056999999999999998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147</v>
      </c>
      <c r="AT172" s="253" t="s">
        <v>143</v>
      </c>
      <c r="AU172" s="253" t="s">
        <v>84</v>
      </c>
      <c r="AY172" s="14" t="s">
        <v>140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147</v>
      </c>
      <c r="BM172" s="253" t="s">
        <v>367</v>
      </c>
    </row>
    <row r="173" s="2" customFormat="1" ht="21.75" customHeight="1">
      <c r="A173" s="35"/>
      <c r="B173" s="36"/>
      <c r="C173" s="241" t="s">
        <v>368</v>
      </c>
      <c r="D173" s="241" t="s">
        <v>143</v>
      </c>
      <c r="E173" s="242" t="s">
        <v>369</v>
      </c>
      <c r="F173" s="243" t="s">
        <v>370</v>
      </c>
      <c r="G173" s="244" t="s">
        <v>168</v>
      </c>
      <c r="H173" s="245">
        <v>1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0.00124</v>
      </c>
      <c r="R173" s="251">
        <f>Q173*H173</f>
        <v>0.00124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147</v>
      </c>
      <c r="AT173" s="253" t="s">
        <v>143</v>
      </c>
      <c r="AU173" s="253" t="s">
        <v>84</v>
      </c>
      <c r="AY173" s="14" t="s">
        <v>140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147</v>
      </c>
      <c r="BM173" s="253" t="s">
        <v>371</v>
      </c>
    </row>
    <row r="174" s="2" customFormat="1" ht="16.5" customHeight="1">
      <c r="A174" s="35"/>
      <c r="B174" s="36"/>
      <c r="C174" s="241" t="s">
        <v>372</v>
      </c>
      <c r="D174" s="241" t="s">
        <v>143</v>
      </c>
      <c r="E174" s="242" t="s">
        <v>373</v>
      </c>
      <c r="F174" s="243" t="s">
        <v>374</v>
      </c>
      <c r="G174" s="244" t="s">
        <v>168</v>
      </c>
      <c r="H174" s="245">
        <v>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39</v>
      </c>
      <c r="O174" s="88"/>
      <c r="P174" s="251">
        <f>O174*H174</f>
        <v>0</v>
      </c>
      <c r="Q174" s="251">
        <v>0.00173</v>
      </c>
      <c r="R174" s="251">
        <f>Q174*H174</f>
        <v>0.00173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147</v>
      </c>
      <c r="AT174" s="253" t="s">
        <v>143</v>
      </c>
      <c r="AU174" s="253" t="s">
        <v>84</v>
      </c>
      <c r="AY174" s="14" t="s">
        <v>140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82</v>
      </c>
      <c r="BK174" s="254">
        <f>ROUND(I174*H174,2)</f>
        <v>0</v>
      </c>
      <c r="BL174" s="14" t="s">
        <v>147</v>
      </c>
      <c r="BM174" s="253" t="s">
        <v>375</v>
      </c>
    </row>
    <row r="175" s="2" customFormat="1" ht="21.75" customHeight="1">
      <c r="A175" s="35"/>
      <c r="B175" s="36"/>
      <c r="C175" s="241" t="s">
        <v>376</v>
      </c>
      <c r="D175" s="241" t="s">
        <v>143</v>
      </c>
      <c r="E175" s="242" t="s">
        <v>377</v>
      </c>
      <c r="F175" s="243" t="s">
        <v>378</v>
      </c>
      <c r="G175" s="244" t="s">
        <v>168</v>
      </c>
      <c r="H175" s="245">
        <v>4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0.00055000000000000003</v>
      </c>
      <c r="R175" s="251">
        <f>Q175*H175</f>
        <v>0.0022000000000000001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147</v>
      </c>
      <c r="AT175" s="253" t="s">
        <v>143</v>
      </c>
      <c r="AU175" s="253" t="s">
        <v>84</v>
      </c>
      <c r="AY175" s="14" t="s">
        <v>140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147</v>
      </c>
      <c r="BM175" s="253" t="s">
        <v>379</v>
      </c>
    </row>
    <row r="176" s="2" customFormat="1" ht="21.75" customHeight="1">
      <c r="A176" s="35"/>
      <c r="B176" s="36"/>
      <c r="C176" s="241" t="s">
        <v>380</v>
      </c>
      <c r="D176" s="241" t="s">
        <v>143</v>
      </c>
      <c r="E176" s="242" t="s">
        <v>381</v>
      </c>
      <c r="F176" s="243" t="s">
        <v>382</v>
      </c>
      <c r="G176" s="244" t="s">
        <v>168</v>
      </c>
      <c r="H176" s="245">
        <v>3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39</v>
      </c>
      <c r="O176" s="88"/>
      <c r="P176" s="251">
        <f>O176*H176</f>
        <v>0</v>
      </c>
      <c r="Q176" s="251">
        <v>0.00076000000000000004</v>
      </c>
      <c r="R176" s="251">
        <f>Q176*H176</f>
        <v>0.0022799999999999999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147</v>
      </c>
      <c r="AT176" s="253" t="s">
        <v>143</v>
      </c>
      <c r="AU176" s="253" t="s">
        <v>84</v>
      </c>
      <c r="AY176" s="14" t="s">
        <v>140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147</v>
      </c>
      <c r="BM176" s="253" t="s">
        <v>383</v>
      </c>
    </row>
    <row r="177" s="2" customFormat="1" ht="21.75" customHeight="1">
      <c r="A177" s="35"/>
      <c r="B177" s="36"/>
      <c r="C177" s="241" t="s">
        <v>384</v>
      </c>
      <c r="D177" s="241" t="s">
        <v>143</v>
      </c>
      <c r="E177" s="242" t="s">
        <v>385</v>
      </c>
      <c r="F177" s="243" t="s">
        <v>386</v>
      </c>
      <c r="G177" s="244" t="s">
        <v>168</v>
      </c>
      <c r="H177" s="245">
        <v>3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39</v>
      </c>
      <c r="O177" s="88"/>
      <c r="P177" s="251">
        <f>O177*H177</f>
        <v>0</v>
      </c>
      <c r="Q177" s="251">
        <v>0.0018600000000000001</v>
      </c>
      <c r="R177" s="251">
        <f>Q177*H177</f>
        <v>0.0055799999999999999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147</v>
      </c>
      <c r="AT177" s="253" t="s">
        <v>143</v>
      </c>
      <c r="AU177" s="253" t="s">
        <v>84</v>
      </c>
      <c r="AY177" s="14" t="s">
        <v>140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82</v>
      </c>
      <c r="BK177" s="254">
        <f>ROUND(I177*H177,2)</f>
        <v>0</v>
      </c>
      <c r="BL177" s="14" t="s">
        <v>147</v>
      </c>
      <c r="BM177" s="253" t="s">
        <v>387</v>
      </c>
    </row>
    <row r="178" s="2" customFormat="1" ht="21.75" customHeight="1">
      <c r="A178" s="35"/>
      <c r="B178" s="36"/>
      <c r="C178" s="241" t="s">
        <v>388</v>
      </c>
      <c r="D178" s="241" t="s">
        <v>143</v>
      </c>
      <c r="E178" s="242" t="s">
        <v>389</v>
      </c>
      <c r="F178" s="243" t="s">
        <v>390</v>
      </c>
      <c r="G178" s="244" t="s">
        <v>168</v>
      </c>
      <c r="H178" s="245">
        <v>1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39</v>
      </c>
      <c r="O178" s="88"/>
      <c r="P178" s="251">
        <f>O178*H178</f>
        <v>0</v>
      </c>
      <c r="Q178" s="251">
        <v>0.0014499999999999999</v>
      </c>
      <c r="R178" s="251">
        <f>Q178*H178</f>
        <v>0.0014499999999999999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147</v>
      </c>
      <c r="AT178" s="253" t="s">
        <v>143</v>
      </c>
      <c r="AU178" s="253" t="s">
        <v>84</v>
      </c>
      <c r="AY178" s="14" t="s">
        <v>140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82</v>
      </c>
      <c r="BK178" s="254">
        <f>ROUND(I178*H178,2)</f>
        <v>0</v>
      </c>
      <c r="BL178" s="14" t="s">
        <v>147</v>
      </c>
      <c r="BM178" s="253" t="s">
        <v>391</v>
      </c>
    </row>
    <row r="179" s="2" customFormat="1" ht="21.75" customHeight="1">
      <c r="A179" s="35"/>
      <c r="B179" s="36"/>
      <c r="C179" s="241" t="s">
        <v>392</v>
      </c>
      <c r="D179" s="241" t="s">
        <v>143</v>
      </c>
      <c r="E179" s="242" t="s">
        <v>393</v>
      </c>
      <c r="F179" s="243" t="s">
        <v>394</v>
      </c>
      <c r="G179" s="244" t="s">
        <v>168</v>
      </c>
      <c r="H179" s="245">
        <v>4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39</v>
      </c>
      <c r="O179" s="88"/>
      <c r="P179" s="251">
        <f>O179*H179</f>
        <v>0</v>
      </c>
      <c r="Q179" s="251">
        <v>0.00052999999999999998</v>
      </c>
      <c r="R179" s="251">
        <f>Q179*H179</f>
        <v>0.0021199999999999999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147</v>
      </c>
      <c r="AT179" s="253" t="s">
        <v>143</v>
      </c>
      <c r="AU179" s="253" t="s">
        <v>84</v>
      </c>
      <c r="AY179" s="14" t="s">
        <v>140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82</v>
      </c>
      <c r="BK179" s="254">
        <f>ROUND(I179*H179,2)</f>
        <v>0</v>
      </c>
      <c r="BL179" s="14" t="s">
        <v>147</v>
      </c>
      <c r="BM179" s="253" t="s">
        <v>395</v>
      </c>
    </row>
    <row r="180" s="2" customFormat="1" ht="16.5" customHeight="1">
      <c r="A180" s="35"/>
      <c r="B180" s="36"/>
      <c r="C180" s="241" t="s">
        <v>396</v>
      </c>
      <c r="D180" s="241" t="s">
        <v>143</v>
      </c>
      <c r="E180" s="242" t="s">
        <v>397</v>
      </c>
      <c r="F180" s="243" t="s">
        <v>398</v>
      </c>
      <c r="G180" s="244" t="s">
        <v>168</v>
      </c>
      <c r="H180" s="245">
        <v>1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39</v>
      </c>
      <c r="O180" s="88"/>
      <c r="P180" s="251">
        <f>O180*H180</f>
        <v>0</v>
      </c>
      <c r="Q180" s="251">
        <v>0.002</v>
      </c>
      <c r="R180" s="251">
        <f>Q180*H180</f>
        <v>0.002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147</v>
      </c>
      <c r="AT180" s="253" t="s">
        <v>143</v>
      </c>
      <c r="AU180" s="253" t="s">
        <v>84</v>
      </c>
      <c r="AY180" s="14" t="s">
        <v>140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82</v>
      </c>
      <c r="BK180" s="254">
        <f>ROUND(I180*H180,2)</f>
        <v>0</v>
      </c>
      <c r="BL180" s="14" t="s">
        <v>147</v>
      </c>
      <c r="BM180" s="253" t="s">
        <v>399</v>
      </c>
    </row>
    <row r="181" s="2" customFormat="1" ht="21.75" customHeight="1">
      <c r="A181" s="35"/>
      <c r="B181" s="36"/>
      <c r="C181" s="241" t="s">
        <v>400</v>
      </c>
      <c r="D181" s="241" t="s">
        <v>143</v>
      </c>
      <c r="E181" s="242" t="s">
        <v>401</v>
      </c>
      <c r="F181" s="243" t="s">
        <v>402</v>
      </c>
      <c r="G181" s="244" t="s">
        <v>168</v>
      </c>
      <c r="H181" s="245">
        <v>1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39</v>
      </c>
      <c r="O181" s="88"/>
      <c r="P181" s="251">
        <f>O181*H181</f>
        <v>0</v>
      </c>
      <c r="Q181" s="251">
        <v>0.00147</v>
      </c>
      <c r="R181" s="251">
        <f>Q181*H181</f>
        <v>0.00147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147</v>
      </c>
      <c r="AT181" s="253" t="s">
        <v>143</v>
      </c>
      <c r="AU181" s="253" t="s">
        <v>84</v>
      </c>
      <c r="AY181" s="14" t="s">
        <v>140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82</v>
      </c>
      <c r="BK181" s="254">
        <f>ROUND(I181*H181,2)</f>
        <v>0</v>
      </c>
      <c r="BL181" s="14" t="s">
        <v>147</v>
      </c>
      <c r="BM181" s="253" t="s">
        <v>403</v>
      </c>
    </row>
    <row r="182" s="2" customFormat="1" ht="21.75" customHeight="1">
      <c r="A182" s="35"/>
      <c r="B182" s="36"/>
      <c r="C182" s="241" t="s">
        <v>404</v>
      </c>
      <c r="D182" s="241" t="s">
        <v>143</v>
      </c>
      <c r="E182" s="242" t="s">
        <v>405</v>
      </c>
      <c r="F182" s="243" t="s">
        <v>406</v>
      </c>
      <c r="G182" s="244" t="s">
        <v>168</v>
      </c>
      <c r="H182" s="245">
        <v>1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39</v>
      </c>
      <c r="O182" s="88"/>
      <c r="P182" s="251">
        <f>O182*H182</f>
        <v>0</v>
      </c>
      <c r="Q182" s="251">
        <v>0.00147</v>
      </c>
      <c r="R182" s="251">
        <f>Q182*H182</f>
        <v>0.00147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147</v>
      </c>
      <c r="AT182" s="253" t="s">
        <v>143</v>
      </c>
      <c r="AU182" s="253" t="s">
        <v>84</v>
      </c>
      <c r="AY182" s="14" t="s">
        <v>140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82</v>
      </c>
      <c r="BK182" s="254">
        <f>ROUND(I182*H182,2)</f>
        <v>0</v>
      </c>
      <c r="BL182" s="14" t="s">
        <v>147</v>
      </c>
      <c r="BM182" s="253" t="s">
        <v>407</v>
      </c>
    </row>
    <row r="183" s="2" customFormat="1" ht="21.75" customHeight="1">
      <c r="A183" s="35"/>
      <c r="B183" s="36"/>
      <c r="C183" s="241" t="s">
        <v>408</v>
      </c>
      <c r="D183" s="241" t="s">
        <v>143</v>
      </c>
      <c r="E183" s="242" t="s">
        <v>409</v>
      </c>
      <c r="F183" s="243" t="s">
        <v>410</v>
      </c>
      <c r="G183" s="244" t="s">
        <v>168</v>
      </c>
      <c r="H183" s="245">
        <v>1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39</v>
      </c>
      <c r="O183" s="88"/>
      <c r="P183" s="251">
        <f>O183*H183</f>
        <v>0</v>
      </c>
      <c r="Q183" s="251">
        <v>0.00075000000000000002</v>
      </c>
      <c r="R183" s="251">
        <f>Q183*H183</f>
        <v>0.00075000000000000002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147</v>
      </c>
      <c r="AT183" s="253" t="s">
        <v>143</v>
      </c>
      <c r="AU183" s="253" t="s">
        <v>84</v>
      </c>
      <c r="AY183" s="14" t="s">
        <v>140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82</v>
      </c>
      <c r="BK183" s="254">
        <f>ROUND(I183*H183,2)</f>
        <v>0</v>
      </c>
      <c r="BL183" s="14" t="s">
        <v>147</v>
      </c>
      <c r="BM183" s="253" t="s">
        <v>411</v>
      </c>
    </row>
    <row r="184" s="2" customFormat="1" ht="16.5" customHeight="1">
      <c r="A184" s="35"/>
      <c r="B184" s="36"/>
      <c r="C184" s="241" t="s">
        <v>412</v>
      </c>
      <c r="D184" s="241" t="s">
        <v>143</v>
      </c>
      <c r="E184" s="242" t="s">
        <v>413</v>
      </c>
      <c r="F184" s="243" t="s">
        <v>414</v>
      </c>
      <c r="G184" s="244" t="s">
        <v>185</v>
      </c>
      <c r="H184" s="245">
        <v>0.039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39</v>
      </c>
      <c r="O184" s="88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147</v>
      </c>
      <c r="AT184" s="253" t="s">
        <v>143</v>
      </c>
      <c r="AU184" s="253" t="s">
        <v>84</v>
      </c>
      <c r="AY184" s="14" t="s">
        <v>140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82</v>
      </c>
      <c r="BK184" s="254">
        <f>ROUND(I184*H184,2)</f>
        <v>0</v>
      </c>
      <c r="BL184" s="14" t="s">
        <v>147</v>
      </c>
      <c r="BM184" s="253" t="s">
        <v>415</v>
      </c>
    </row>
    <row r="185" s="12" customFormat="1" ht="22.8" customHeight="1">
      <c r="A185" s="12"/>
      <c r="B185" s="225"/>
      <c r="C185" s="226"/>
      <c r="D185" s="227" t="s">
        <v>73</v>
      </c>
      <c r="E185" s="239" t="s">
        <v>416</v>
      </c>
      <c r="F185" s="239" t="s">
        <v>417</v>
      </c>
      <c r="G185" s="226"/>
      <c r="H185" s="226"/>
      <c r="I185" s="229"/>
      <c r="J185" s="240">
        <f>BK185</f>
        <v>0</v>
      </c>
      <c r="K185" s="226"/>
      <c r="L185" s="231"/>
      <c r="M185" s="232"/>
      <c r="N185" s="233"/>
      <c r="O185" s="233"/>
      <c r="P185" s="234">
        <f>SUM(P186:P196)</f>
        <v>0</v>
      </c>
      <c r="Q185" s="233"/>
      <c r="R185" s="234">
        <f>SUM(R186:R196)</f>
        <v>0.49524000000000001</v>
      </c>
      <c r="S185" s="233"/>
      <c r="T185" s="235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6" t="s">
        <v>84</v>
      </c>
      <c r="AT185" s="237" t="s">
        <v>73</v>
      </c>
      <c r="AU185" s="237" t="s">
        <v>82</v>
      </c>
      <c r="AY185" s="236" t="s">
        <v>140</v>
      </c>
      <c r="BK185" s="238">
        <f>SUM(BK186:BK196)</f>
        <v>0</v>
      </c>
    </row>
    <row r="186" s="2" customFormat="1" ht="21.75" customHeight="1">
      <c r="A186" s="35"/>
      <c r="B186" s="36"/>
      <c r="C186" s="241" t="s">
        <v>418</v>
      </c>
      <c r="D186" s="241" t="s">
        <v>143</v>
      </c>
      <c r="E186" s="242" t="s">
        <v>419</v>
      </c>
      <c r="F186" s="243" t="s">
        <v>420</v>
      </c>
      <c r="G186" s="244" t="s">
        <v>168</v>
      </c>
      <c r="H186" s="245">
        <v>22</v>
      </c>
      <c r="I186" s="246"/>
      <c r="J186" s="247">
        <f>ROUND(I186*H186,2)</f>
        <v>0</v>
      </c>
      <c r="K186" s="248"/>
      <c r="L186" s="41"/>
      <c r="M186" s="249" t="s">
        <v>1</v>
      </c>
      <c r="N186" s="250" t="s">
        <v>39</v>
      </c>
      <c r="O186" s="88"/>
      <c r="P186" s="251">
        <f>O186*H186</f>
        <v>0</v>
      </c>
      <c r="Q186" s="251">
        <v>0</v>
      </c>
      <c r="R186" s="251">
        <f>Q186*H186</f>
        <v>0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147</v>
      </c>
      <c r="AT186" s="253" t="s">
        <v>143</v>
      </c>
      <c r="AU186" s="253" t="s">
        <v>84</v>
      </c>
      <c r="AY186" s="14" t="s">
        <v>140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82</v>
      </c>
      <c r="BK186" s="254">
        <f>ROUND(I186*H186,2)</f>
        <v>0</v>
      </c>
      <c r="BL186" s="14" t="s">
        <v>147</v>
      </c>
      <c r="BM186" s="253" t="s">
        <v>421</v>
      </c>
    </row>
    <row r="187" s="2" customFormat="1" ht="21.75" customHeight="1">
      <c r="A187" s="35"/>
      <c r="B187" s="36"/>
      <c r="C187" s="241" t="s">
        <v>422</v>
      </c>
      <c r="D187" s="241" t="s">
        <v>143</v>
      </c>
      <c r="E187" s="242" t="s">
        <v>423</v>
      </c>
      <c r="F187" s="243" t="s">
        <v>424</v>
      </c>
      <c r="G187" s="244" t="s">
        <v>168</v>
      </c>
      <c r="H187" s="245">
        <v>2</v>
      </c>
      <c r="I187" s="246"/>
      <c r="J187" s="247">
        <f>ROUND(I187*H187,2)</f>
        <v>0</v>
      </c>
      <c r="K187" s="248"/>
      <c r="L187" s="41"/>
      <c r="M187" s="249" t="s">
        <v>1</v>
      </c>
      <c r="N187" s="250" t="s">
        <v>39</v>
      </c>
      <c r="O187" s="88"/>
      <c r="P187" s="251">
        <f>O187*H187</f>
        <v>0</v>
      </c>
      <c r="Q187" s="251">
        <v>0.1135</v>
      </c>
      <c r="R187" s="251">
        <f>Q187*H187</f>
        <v>0.22700000000000001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147</v>
      </c>
      <c r="AT187" s="253" t="s">
        <v>143</v>
      </c>
      <c r="AU187" s="253" t="s">
        <v>84</v>
      </c>
      <c r="AY187" s="14" t="s">
        <v>140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82</v>
      </c>
      <c r="BK187" s="254">
        <f>ROUND(I187*H187,2)</f>
        <v>0</v>
      </c>
      <c r="BL187" s="14" t="s">
        <v>147</v>
      </c>
      <c r="BM187" s="253" t="s">
        <v>425</v>
      </c>
    </row>
    <row r="188" s="2" customFormat="1" ht="21.75" customHeight="1">
      <c r="A188" s="35"/>
      <c r="B188" s="36"/>
      <c r="C188" s="241" t="s">
        <v>426</v>
      </c>
      <c r="D188" s="241" t="s">
        <v>143</v>
      </c>
      <c r="E188" s="242" t="s">
        <v>427</v>
      </c>
      <c r="F188" s="243" t="s">
        <v>428</v>
      </c>
      <c r="G188" s="244" t="s">
        <v>168</v>
      </c>
      <c r="H188" s="245">
        <v>1</v>
      </c>
      <c r="I188" s="246"/>
      <c r="J188" s="247">
        <f>ROUND(I188*H188,2)</f>
        <v>0</v>
      </c>
      <c r="K188" s="248"/>
      <c r="L188" s="41"/>
      <c r="M188" s="249" t="s">
        <v>1</v>
      </c>
      <c r="N188" s="250" t="s">
        <v>39</v>
      </c>
      <c r="O188" s="88"/>
      <c r="P188" s="251">
        <f>O188*H188</f>
        <v>0</v>
      </c>
      <c r="Q188" s="251">
        <v>0.01035</v>
      </c>
      <c r="R188" s="251">
        <f>Q188*H188</f>
        <v>0.01035</v>
      </c>
      <c r="S188" s="251">
        <v>0</v>
      </c>
      <c r="T188" s="25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3" t="s">
        <v>147</v>
      </c>
      <c r="AT188" s="253" t="s">
        <v>143</v>
      </c>
      <c r="AU188" s="253" t="s">
        <v>84</v>
      </c>
      <c r="AY188" s="14" t="s">
        <v>140</v>
      </c>
      <c r="BE188" s="254">
        <f>IF(N188="základní",J188,0)</f>
        <v>0</v>
      </c>
      <c r="BF188" s="254">
        <f>IF(N188="snížená",J188,0)</f>
        <v>0</v>
      </c>
      <c r="BG188" s="254">
        <f>IF(N188="zákl. přenesená",J188,0)</f>
        <v>0</v>
      </c>
      <c r="BH188" s="254">
        <f>IF(N188="sníž. přenesená",J188,0)</f>
        <v>0</v>
      </c>
      <c r="BI188" s="254">
        <f>IF(N188="nulová",J188,0)</f>
        <v>0</v>
      </c>
      <c r="BJ188" s="14" t="s">
        <v>82</v>
      </c>
      <c r="BK188" s="254">
        <f>ROUND(I188*H188,2)</f>
        <v>0</v>
      </c>
      <c r="BL188" s="14" t="s">
        <v>147</v>
      </c>
      <c r="BM188" s="253" t="s">
        <v>429</v>
      </c>
    </row>
    <row r="189" s="2" customFormat="1" ht="21.75" customHeight="1">
      <c r="A189" s="35"/>
      <c r="B189" s="36"/>
      <c r="C189" s="241" t="s">
        <v>430</v>
      </c>
      <c r="D189" s="241" t="s">
        <v>143</v>
      </c>
      <c r="E189" s="242" t="s">
        <v>431</v>
      </c>
      <c r="F189" s="243" t="s">
        <v>432</v>
      </c>
      <c r="G189" s="244" t="s">
        <v>168</v>
      </c>
      <c r="H189" s="245">
        <v>1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39</v>
      </c>
      <c r="O189" s="88"/>
      <c r="P189" s="251">
        <f>O189*H189</f>
        <v>0</v>
      </c>
      <c r="Q189" s="251">
        <v>0.018599999999999998</v>
      </c>
      <c r="R189" s="251">
        <f>Q189*H189</f>
        <v>0.018599999999999998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147</v>
      </c>
      <c r="AT189" s="253" t="s">
        <v>143</v>
      </c>
      <c r="AU189" s="253" t="s">
        <v>84</v>
      </c>
      <c r="AY189" s="14" t="s">
        <v>140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82</v>
      </c>
      <c r="BK189" s="254">
        <f>ROUND(I189*H189,2)</f>
        <v>0</v>
      </c>
      <c r="BL189" s="14" t="s">
        <v>147</v>
      </c>
      <c r="BM189" s="253" t="s">
        <v>433</v>
      </c>
    </row>
    <row r="190" s="2" customFormat="1" ht="33" customHeight="1">
      <c r="A190" s="35"/>
      <c r="B190" s="36"/>
      <c r="C190" s="241" t="s">
        <v>434</v>
      </c>
      <c r="D190" s="241" t="s">
        <v>143</v>
      </c>
      <c r="E190" s="242" t="s">
        <v>435</v>
      </c>
      <c r="F190" s="243" t="s">
        <v>436</v>
      </c>
      <c r="G190" s="244" t="s">
        <v>168</v>
      </c>
      <c r="H190" s="245">
        <v>1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39</v>
      </c>
      <c r="O190" s="88"/>
      <c r="P190" s="251">
        <f>O190*H190</f>
        <v>0</v>
      </c>
      <c r="Q190" s="251">
        <v>0.0247</v>
      </c>
      <c r="R190" s="251">
        <f>Q190*H190</f>
        <v>0.0247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147</v>
      </c>
      <c r="AT190" s="253" t="s">
        <v>143</v>
      </c>
      <c r="AU190" s="253" t="s">
        <v>84</v>
      </c>
      <c r="AY190" s="14" t="s">
        <v>140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82</v>
      </c>
      <c r="BK190" s="254">
        <f>ROUND(I190*H190,2)</f>
        <v>0</v>
      </c>
      <c r="BL190" s="14" t="s">
        <v>147</v>
      </c>
      <c r="BM190" s="253" t="s">
        <v>437</v>
      </c>
    </row>
    <row r="191" s="2" customFormat="1" ht="33" customHeight="1">
      <c r="A191" s="35"/>
      <c r="B191" s="36"/>
      <c r="C191" s="241" t="s">
        <v>438</v>
      </c>
      <c r="D191" s="241" t="s">
        <v>143</v>
      </c>
      <c r="E191" s="242" t="s">
        <v>439</v>
      </c>
      <c r="F191" s="243" t="s">
        <v>440</v>
      </c>
      <c r="G191" s="244" t="s">
        <v>168</v>
      </c>
      <c r="H191" s="245">
        <v>3</v>
      </c>
      <c r="I191" s="246"/>
      <c r="J191" s="247">
        <f>ROUND(I191*H191,2)</f>
        <v>0</v>
      </c>
      <c r="K191" s="248"/>
      <c r="L191" s="41"/>
      <c r="M191" s="249" t="s">
        <v>1</v>
      </c>
      <c r="N191" s="250" t="s">
        <v>39</v>
      </c>
      <c r="O191" s="88"/>
      <c r="P191" s="251">
        <f>O191*H191</f>
        <v>0</v>
      </c>
      <c r="Q191" s="251">
        <v>0.02828</v>
      </c>
      <c r="R191" s="251">
        <f>Q191*H191</f>
        <v>0.084839999999999999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147</v>
      </c>
      <c r="AT191" s="253" t="s">
        <v>143</v>
      </c>
      <c r="AU191" s="253" t="s">
        <v>84</v>
      </c>
      <c r="AY191" s="14" t="s">
        <v>140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82</v>
      </c>
      <c r="BK191" s="254">
        <f>ROUND(I191*H191,2)</f>
        <v>0</v>
      </c>
      <c r="BL191" s="14" t="s">
        <v>147</v>
      </c>
      <c r="BM191" s="253" t="s">
        <v>441</v>
      </c>
    </row>
    <row r="192" s="2" customFormat="1" ht="33" customHeight="1">
      <c r="A192" s="35"/>
      <c r="B192" s="36"/>
      <c r="C192" s="241" t="s">
        <v>442</v>
      </c>
      <c r="D192" s="241" t="s">
        <v>143</v>
      </c>
      <c r="E192" s="242" t="s">
        <v>443</v>
      </c>
      <c r="F192" s="243" t="s">
        <v>444</v>
      </c>
      <c r="G192" s="244" t="s">
        <v>168</v>
      </c>
      <c r="H192" s="245">
        <v>1</v>
      </c>
      <c r="I192" s="246"/>
      <c r="J192" s="247">
        <f>ROUND(I192*H192,2)</f>
        <v>0</v>
      </c>
      <c r="K192" s="248"/>
      <c r="L192" s="41"/>
      <c r="M192" s="249" t="s">
        <v>1</v>
      </c>
      <c r="N192" s="250" t="s">
        <v>39</v>
      </c>
      <c r="O192" s="88"/>
      <c r="P192" s="251">
        <f>O192*H192</f>
        <v>0</v>
      </c>
      <c r="Q192" s="251">
        <v>0.034799999999999998</v>
      </c>
      <c r="R192" s="251">
        <f>Q192*H192</f>
        <v>0.034799999999999998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147</v>
      </c>
      <c r="AT192" s="253" t="s">
        <v>143</v>
      </c>
      <c r="AU192" s="253" t="s">
        <v>84</v>
      </c>
      <c r="AY192" s="14" t="s">
        <v>140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82</v>
      </c>
      <c r="BK192" s="254">
        <f>ROUND(I192*H192,2)</f>
        <v>0</v>
      </c>
      <c r="BL192" s="14" t="s">
        <v>147</v>
      </c>
      <c r="BM192" s="253" t="s">
        <v>445</v>
      </c>
    </row>
    <row r="193" s="2" customFormat="1" ht="33" customHeight="1">
      <c r="A193" s="35"/>
      <c r="B193" s="36"/>
      <c r="C193" s="241" t="s">
        <v>446</v>
      </c>
      <c r="D193" s="241" t="s">
        <v>143</v>
      </c>
      <c r="E193" s="242" t="s">
        <v>447</v>
      </c>
      <c r="F193" s="243" t="s">
        <v>448</v>
      </c>
      <c r="G193" s="244" t="s">
        <v>168</v>
      </c>
      <c r="H193" s="245">
        <v>1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39</v>
      </c>
      <c r="O193" s="88"/>
      <c r="P193" s="251">
        <f>O193*H193</f>
        <v>0</v>
      </c>
      <c r="Q193" s="251">
        <v>0.029149999999999999</v>
      </c>
      <c r="R193" s="251">
        <f>Q193*H193</f>
        <v>0.029149999999999999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147</v>
      </c>
      <c r="AT193" s="253" t="s">
        <v>143</v>
      </c>
      <c r="AU193" s="253" t="s">
        <v>84</v>
      </c>
      <c r="AY193" s="14" t="s">
        <v>140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82</v>
      </c>
      <c r="BK193" s="254">
        <f>ROUND(I193*H193,2)</f>
        <v>0</v>
      </c>
      <c r="BL193" s="14" t="s">
        <v>147</v>
      </c>
      <c r="BM193" s="253" t="s">
        <v>449</v>
      </c>
    </row>
    <row r="194" s="2" customFormat="1" ht="33" customHeight="1">
      <c r="A194" s="35"/>
      <c r="B194" s="36"/>
      <c r="C194" s="241" t="s">
        <v>450</v>
      </c>
      <c r="D194" s="241" t="s">
        <v>143</v>
      </c>
      <c r="E194" s="242" t="s">
        <v>451</v>
      </c>
      <c r="F194" s="243" t="s">
        <v>452</v>
      </c>
      <c r="G194" s="244" t="s">
        <v>168</v>
      </c>
      <c r="H194" s="245">
        <v>1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39</v>
      </c>
      <c r="O194" s="88"/>
      <c r="P194" s="251">
        <f>O194*H194</f>
        <v>0</v>
      </c>
      <c r="Q194" s="251">
        <v>0.065799999999999997</v>
      </c>
      <c r="R194" s="251">
        <f>Q194*H194</f>
        <v>0.065799999999999997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147</v>
      </c>
      <c r="AT194" s="253" t="s">
        <v>143</v>
      </c>
      <c r="AU194" s="253" t="s">
        <v>84</v>
      </c>
      <c r="AY194" s="14" t="s">
        <v>140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82</v>
      </c>
      <c r="BK194" s="254">
        <f>ROUND(I194*H194,2)</f>
        <v>0</v>
      </c>
      <c r="BL194" s="14" t="s">
        <v>147</v>
      </c>
      <c r="BM194" s="253" t="s">
        <v>453</v>
      </c>
    </row>
    <row r="195" s="2" customFormat="1" ht="16.5" customHeight="1">
      <c r="A195" s="35"/>
      <c r="B195" s="36"/>
      <c r="C195" s="241" t="s">
        <v>454</v>
      </c>
      <c r="D195" s="241" t="s">
        <v>143</v>
      </c>
      <c r="E195" s="242" t="s">
        <v>455</v>
      </c>
      <c r="F195" s="243" t="s">
        <v>456</v>
      </c>
      <c r="G195" s="244" t="s">
        <v>168</v>
      </c>
      <c r="H195" s="245">
        <v>11</v>
      </c>
      <c r="I195" s="246"/>
      <c r="J195" s="247">
        <f>ROUND(I195*H195,2)</f>
        <v>0</v>
      </c>
      <c r="K195" s="248"/>
      <c r="L195" s="41"/>
      <c r="M195" s="249" t="s">
        <v>1</v>
      </c>
      <c r="N195" s="250" t="s">
        <v>39</v>
      </c>
      <c r="O195" s="88"/>
      <c r="P195" s="251">
        <f>O195*H195</f>
        <v>0</v>
      </c>
      <c r="Q195" s="251">
        <v>0</v>
      </c>
      <c r="R195" s="251">
        <f>Q195*H195</f>
        <v>0</v>
      </c>
      <c r="S195" s="251">
        <v>0</v>
      </c>
      <c r="T195" s="25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3" t="s">
        <v>147</v>
      </c>
      <c r="AT195" s="253" t="s">
        <v>143</v>
      </c>
      <c r="AU195" s="253" t="s">
        <v>84</v>
      </c>
      <c r="AY195" s="14" t="s">
        <v>140</v>
      </c>
      <c r="BE195" s="254">
        <f>IF(N195="základní",J195,0)</f>
        <v>0</v>
      </c>
      <c r="BF195" s="254">
        <f>IF(N195="snížená",J195,0)</f>
        <v>0</v>
      </c>
      <c r="BG195" s="254">
        <f>IF(N195="zákl. přenesená",J195,0)</f>
        <v>0</v>
      </c>
      <c r="BH195" s="254">
        <f>IF(N195="sníž. přenesená",J195,0)</f>
        <v>0</v>
      </c>
      <c r="BI195" s="254">
        <f>IF(N195="nulová",J195,0)</f>
        <v>0</v>
      </c>
      <c r="BJ195" s="14" t="s">
        <v>82</v>
      </c>
      <c r="BK195" s="254">
        <f>ROUND(I195*H195,2)</f>
        <v>0</v>
      </c>
      <c r="BL195" s="14" t="s">
        <v>147</v>
      </c>
      <c r="BM195" s="253" t="s">
        <v>457</v>
      </c>
    </row>
    <row r="196" s="2" customFormat="1" ht="21.75" customHeight="1">
      <c r="A196" s="35"/>
      <c r="B196" s="36"/>
      <c r="C196" s="241" t="s">
        <v>458</v>
      </c>
      <c r="D196" s="241" t="s">
        <v>143</v>
      </c>
      <c r="E196" s="242" t="s">
        <v>459</v>
      </c>
      <c r="F196" s="243" t="s">
        <v>460</v>
      </c>
      <c r="G196" s="244" t="s">
        <v>185</v>
      </c>
      <c r="H196" s="245">
        <v>0.495</v>
      </c>
      <c r="I196" s="246"/>
      <c r="J196" s="247">
        <f>ROUND(I196*H196,2)</f>
        <v>0</v>
      </c>
      <c r="K196" s="248"/>
      <c r="L196" s="41"/>
      <c r="M196" s="249" t="s">
        <v>1</v>
      </c>
      <c r="N196" s="250" t="s">
        <v>39</v>
      </c>
      <c r="O196" s="88"/>
      <c r="P196" s="251">
        <f>O196*H196</f>
        <v>0</v>
      </c>
      <c r="Q196" s="251">
        <v>0</v>
      </c>
      <c r="R196" s="251">
        <f>Q196*H196</f>
        <v>0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147</v>
      </c>
      <c r="AT196" s="253" t="s">
        <v>143</v>
      </c>
      <c r="AU196" s="253" t="s">
        <v>84</v>
      </c>
      <c r="AY196" s="14" t="s">
        <v>140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82</v>
      </c>
      <c r="BK196" s="254">
        <f>ROUND(I196*H196,2)</f>
        <v>0</v>
      </c>
      <c r="BL196" s="14" t="s">
        <v>147</v>
      </c>
      <c r="BM196" s="253" t="s">
        <v>461</v>
      </c>
    </row>
    <row r="197" s="12" customFormat="1" ht="25.92" customHeight="1">
      <c r="A197" s="12"/>
      <c r="B197" s="225"/>
      <c r="C197" s="226"/>
      <c r="D197" s="227" t="s">
        <v>73</v>
      </c>
      <c r="E197" s="228" t="s">
        <v>197</v>
      </c>
      <c r="F197" s="228" t="s">
        <v>198</v>
      </c>
      <c r="G197" s="226"/>
      <c r="H197" s="226"/>
      <c r="I197" s="229"/>
      <c r="J197" s="230">
        <f>BK197</f>
        <v>0</v>
      </c>
      <c r="K197" s="226"/>
      <c r="L197" s="231"/>
      <c r="M197" s="232"/>
      <c r="N197" s="233"/>
      <c r="O197" s="233"/>
      <c r="P197" s="234">
        <f>P198</f>
        <v>0</v>
      </c>
      <c r="Q197" s="233"/>
      <c r="R197" s="234">
        <f>R198</f>
        <v>0</v>
      </c>
      <c r="S197" s="233"/>
      <c r="T197" s="235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6" t="s">
        <v>156</v>
      </c>
      <c r="AT197" s="237" t="s">
        <v>73</v>
      </c>
      <c r="AU197" s="237" t="s">
        <v>74</v>
      </c>
      <c r="AY197" s="236" t="s">
        <v>140</v>
      </c>
      <c r="BK197" s="238">
        <f>BK198</f>
        <v>0</v>
      </c>
    </row>
    <row r="198" s="2" customFormat="1" ht="16.5" customHeight="1">
      <c r="A198" s="35"/>
      <c r="B198" s="36"/>
      <c r="C198" s="241" t="s">
        <v>462</v>
      </c>
      <c r="D198" s="241" t="s">
        <v>143</v>
      </c>
      <c r="E198" s="242" t="s">
        <v>200</v>
      </c>
      <c r="F198" s="243" t="s">
        <v>201</v>
      </c>
      <c r="G198" s="244" t="s">
        <v>202</v>
      </c>
      <c r="H198" s="245">
        <v>20</v>
      </c>
      <c r="I198" s="246"/>
      <c r="J198" s="247">
        <f>ROUND(I198*H198,2)</f>
        <v>0</v>
      </c>
      <c r="K198" s="248"/>
      <c r="L198" s="41"/>
      <c r="M198" s="255" t="s">
        <v>1</v>
      </c>
      <c r="N198" s="256" t="s">
        <v>39</v>
      </c>
      <c r="O198" s="257"/>
      <c r="P198" s="258">
        <f>O198*H198</f>
        <v>0</v>
      </c>
      <c r="Q198" s="258">
        <v>0</v>
      </c>
      <c r="R198" s="258">
        <f>Q198*H198</f>
        <v>0</v>
      </c>
      <c r="S198" s="258">
        <v>0</v>
      </c>
      <c r="T198" s="25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3" t="s">
        <v>203</v>
      </c>
      <c r="AT198" s="253" t="s">
        <v>143</v>
      </c>
      <c r="AU198" s="253" t="s">
        <v>82</v>
      </c>
      <c r="AY198" s="14" t="s">
        <v>140</v>
      </c>
      <c r="BE198" s="254">
        <f>IF(N198="základní",J198,0)</f>
        <v>0</v>
      </c>
      <c r="BF198" s="254">
        <f>IF(N198="snížená",J198,0)</f>
        <v>0</v>
      </c>
      <c r="BG198" s="254">
        <f>IF(N198="zákl. přenesená",J198,0)</f>
        <v>0</v>
      </c>
      <c r="BH198" s="254">
        <f>IF(N198="sníž. přenesená",J198,0)</f>
        <v>0</v>
      </c>
      <c r="BI198" s="254">
        <f>IF(N198="nulová",J198,0)</f>
        <v>0</v>
      </c>
      <c r="BJ198" s="14" t="s">
        <v>82</v>
      </c>
      <c r="BK198" s="254">
        <f>ROUND(I198*H198,2)</f>
        <v>0</v>
      </c>
      <c r="BL198" s="14" t="s">
        <v>203</v>
      </c>
      <c r="BM198" s="253" t="s">
        <v>463</v>
      </c>
    </row>
    <row r="199" s="2" customFormat="1" ht="6.96" customHeight="1">
      <c r="A199" s="35"/>
      <c r="B199" s="63"/>
      <c r="C199" s="64"/>
      <c r="D199" s="64"/>
      <c r="E199" s="64"/>
      <c r="F199" s="64"/>
      <c r="G199" s="64"/>
      <c r="H199" s="64"/>
      <c r="I199" s="189"/>
      <c r="J199" s="64"/>
      <c r="K199" s="64"/>
      <c r="L199" s="41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sheet="1" autoFilter="0" formatColumns="0" formatRows="0" objects="1" scenarios="1" spinCount="100000" saltValue="GzNX08qsgmSIyO3AJm/Y5acFHpjhbiqnWsCY+R16Hvd+CXQxGHgKbfibj+0nIJVSTMkfsoBxVRQwhUZyuFKxHQ==" hashValue="jUOfgS3l4M7GoHhduXm3q0pENrL9BVJbqKF/ylyeihjSAfKVWeYsz2DpMr3A6cqIu0kqqRCLJ7BS5xDNntLXUg==" algorithmName="SHA-512" password="CC35"/>
  <autoFilter ref="C126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209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464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ROUND((SUM(BE126:BE169)),  2)</f>
        <v>0</v>
      </c>
      <c r="G35" s="35"/>
      <c r="H35" s="35"/>
      <c r="I35" s="168">
        <v>0.20999999999999999</v>
      </c>
      <c r="J35" s="167">
        <f>ROUND(((SUM(BE126:BE169))*I35),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ROUND((SUM(BF126:BF169)),  2)</f>
        <v>0</v>
      </c>
      <c r="G36" s="35"/>
      <c r="H36" s="35"/>
      <c r="I36" s="168">
        <v>0.14999999999999999</v>
      </c>
      <c r="J36" s="167">
        <f>ROUND(((SUM(BF126:BF169))*I36),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ROUND((SUM(BG126:BG169)),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ROUND((SUM(BH126:BH169)),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ROUND((SUM(BI126:BI169)),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209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út2 - ústřední vytápění OU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121</v>
      </c>
      <c r="E99" s="202"/>
      <c r="F99" s="202"/>
      <c r="G99" s="202"/>
      <c r="H99" s="202"/>
      <c r="I99" s="203"/>
      <c r="J99" s="204">
        <f>J127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213</v>
      </c>
      <c r="E100" s="208"/>
      <c r="F100" s="208"/>
      <c r="G100" s="208"/>
      <c r="H100" s="208"/>
      <c r="I100" s="209"/>
      <c r="J100" s="210">
        <f>J128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214</v>
      </c>
      <c r="E101" s="208"/>
      <c r="F101" s="208"/>
      <c r="G101" s="208"/>
      <c r="H101" s="208"/>
      <c r="I101" s="209"/>
      <c r="J101" s="210">
        <f>J132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215</v>
      </c>
      <c r="E102" s="208"/>
      <c r="F102" s="208"/>
      <c r="G102" s="208"/>
      <c r="H102" s="208"/>
      <c r="I102" s="209"/>
      <c r="J102" s="210">
        <f>J143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216</v>
      </c>
      <c r="E103" s="208"/>
      <c r="F103" s="208"/>
      <c r="G103" s="208"/>
      <c r="H103" s="208"/>
      <c r="I103" s="209"/>
      <c r="J103" s="210">
        <f>J158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9"/>
      <c r="C104" s="200"/>
      <c r="D104" s="201" t="s">
        <v>124</v>
      </c>
      <c r="E104" s="202"/>
      <c r="F104" s="202"/>
      <c r="G104" s="202"/>
      <c r="H104" s="202"/>
      <c r="I104" s="203"/>
      <c r="J104" s="204">
        <f>J168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9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2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125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93" t="str">
        <f>E7</f>
        <v>STARÉ MÍSTO - Stavební úpravy budovy obecního úřadu, Přestavba na požární zbrojnici se zázemím</v>
      </c>
      <c r="F114" s="29"/>
      <c r="G114" s="29"/>
      <c r="H114" s="29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114</v>
      </c>
      <c r="D115" s="19"/>
      <c r="E115" s="19"/>
      <c r="F115" s="19"/>
      <c r="G115" s="19"/>
      <c r="H115" s="19"/>
      <c r="I115" s="143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93" t="s">
        <v>209</v>
      </c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210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E11</f>
        <v>út2 - ústřední vytápění OU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Obec Staré Místo</v>
      </c>
      <c r="G120" s="37"/>
      <c r="H120" s="37"/>
      <c r="I120" s="153" t="s">
        <v>22</v>
      </c>
      <c r="J120" s="76" t="str">
        <f>IF(J14="","",J14)</f>
        <v>16. 7. 2020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153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153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12"/>
      <c r="B125" s="213"/>
      <c r="C125" s="214" t="s">
        <v>126</v>
      </c>
      <c r="D125" s="215" t="s">
        <v>59</v>
      </c>
      <c r="E125" s="215" t="s">
        <v>55</v>
      </c>
      <c r="F125" s="215" t="s">
        <v>56</v>
      </c>
      <c r="G125" s="215" t="s">
        <v>127</v>
      </c>
      <c r="H125" s="215" t="s">
        <v>128</v>
      </c>
      <c r="I125" s="216" t="s">
        <v>129</v>
      </c>
      <c r="J125" s="217" t="s">
        <v>118</v>
      </c>
      <c r="K125" s="218" t="s">
        <v>130</v>
      </c>
      <c r="L125" s="219"/>
      <c r="M125" s="97" t="s">
        <v>1</v>
      </c>
      <c r="N125" s="98" t="s">
        <v>38</v>
      </c>
      <c r="O125" s="98" t="s">
        <v>131</v>
      </c>
      <c r="P125" s="98" t="s">
        <v>132</v>
      </c>
      <c r="Q125" s="98" t="s">
        <v>133</v>
      </c>
      <c r="R125" s="98" t="s">
        <v>134</v>
      </c>
      <c r="S125" s="98" t="s">
        <v>135</v>
      </c>
      <c r="T125" s="99" t="s">
        <v>136</v>
      </c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</row>
    <row r="126" s="2" customFormat="1" ht="22.8" customHeight="1">
      <c r="A126" s="35"/>
      <c r="B126" s="36"/>
      <c r="C126" s="104" t="s">
        <v>137</v>
      </c>
      <c r="D126" s="37"/>
      <c r="E126" s="37"/>
      <c r="F126" s="37"/>
      <c r="G126" s="37"/>
      <c r="H126" s="37"/>
      <c r="I126" s="151"/>
      <c r="J126" s="220">
        <f>BK126</f>
        <v>0</v>
      </c>
      <c r="K126" s="37"/>
      <c r="L126" s="41"/>
      <c r="M126" s="100"/>
      <c r="N126" s="221"/>
      <c r="O126" s="101"/>
      <c r="P126" s="222">
        <f>P127+P168</f>
        <v>0</v>
      </c>
      <c r="Q126" s="101"/>
      <c r="R126" s="222">
        <f>R127+R168</f>
        <v>0.54513999999999996</v>
      </c>
      <c r="S126" s="101"/>
      <c r="T126" s="223">
        <f>T127+T168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120</v>
      </c>
      <c r="BK126" s="224">
        <f>BK127+BK168</f>
        <v>0</v>
      </c>
    </row>
    <row r="127" s="12" customFormat="1" ht="25.92" customHeight="1">
      <c r="A127" s="12"/>
      <c r="B127" s="225"/>
      <c r="C127" s="226"/>
      <c r="D127" s="227" t="s">
        <v>73</v>
      </c>
      <c r="E127" s="228" t="s">
        <v>138</v>
      </c>
      <c r="F127" s="228" t="s">
        <v>139</v>
      </c>
      <c r="G127" s="226"/>
      <c r="H127" s="226"/>
      <c r="I127" s="229"/>
      <c r="J127" s="230">
        <f>BK127</f>
        <v>0</v>
      </c>
      <c r="K127" s="226"/>
      <c r="L127" s="231"/>
      <c r="M127" s="232"/>
      <c r="N127" s="233"/>
      <c r="O127" s="233"/>
      <c r="P127" s="234">
        <f>P128+P132+P143+P158</f>
        <v>0</v>
      </c>
      <c r="Q127" s="233"/>
      <c r="R127" s="234">
        <f>R128+R132+R143+R158</f>
        <v>0.54513999999999996</v>
      </c>
      <c r="S127" s="233"/>
      <c r="T127" s="235">
        <f>T128+T132+T143+T158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84</v>
      </c>
      <c r="AT127" s="237" t="s">
        <v>73</v>
      </c>
      <c r="AU127" s="237" t="s">
        <v>74</v>
      </c>
      <c r="AY127" s="236" t="s">
        <v>140</v>
      </c>
      <c r="BK127" s="238">
        <f>BK128+BK132+BK143+BK158</f>
        <v>0</v>
      </c>
    </row>
    <row r="128" s="12" customFormat="1" ht="22.8" customHeight="1">
      <c r="A128" s="12"/>
      <c r="B128" s="225"/>
      <c r="C128" s="226"/>
      <c r="D128" s="227" t="s">
        <v>73</v>
      </c>
      <c r="E128" s="239" t="s">
        <v>234</v>
      </c>
      <c r="F128" s="239" t="s">
        <v>235</v>
      </c>
      <c r="G128" s="226"/>
      <c r="H128" s="226"/>
      <c r="I128" s="229"/>
      <c r="J128" s="240">
        <f>BK128</f>
        <v>0</v>
      </c>
      <c r="K128" s="226"/>
      <c r="L128" s="231"/>
      <c r="M128" s="232"/>
      <c r="N128" s="233"/>
      <c r="O128" s="233"/>
      <c r="P128" s="234">
        <f>SUM(P129:P131)</f>
        <v>0</v>
      </c>
      <c r="Q128" s="233"/>
      <c r="R128" s="234">
        <f>SUM(R129:R131)</f>
        <v>0.01044</v>
      </c>
      <c r="S128" s="233"/>
      <c r="T128" s="235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84</v>
      </c>
      <c r="AT128" s="237" t="s">
        <v>73</v>
      </c>
      <c r="AU128" s="237" t="s">
        <v>82</v>
      </c>
      <c r="AY128" s="236" t="s">
        <v>140</v>
      </c>
      <c r="BK128" s="238">
        <f>SUM(BK129:BK131)</f>
        <v>0</v>
      </c>
    </row>
    <row r="129" s="2" customFormat="1" ht="16.5" customHeight="1">
      <c r="A129" s="35"/>
      <c r="B129" s="36"/>
      <c r="C129" s="241" t="s">
        <v>82</v>
      </c>
      <c r="D129" s="241" t="s">
        <v>143</v>
      </c>
      <c r="E129" s="242" t="s">
        <v>242</v>
      </c>
      <c r="F129" s="243" t="s">
        <v>243</v>
      </c>
      <c r="G129" s="244" t="s">
        <v>159</v>
      </c>
      <c r="H129" s="245">
        <v>4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0.0011199999999999999</v>
      </c>
      <c r="R129" s="251">
        <f>Q129*H129</f>
        <v>0.0044799999999999996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147</v>
      </c>
      <c r="AT129" s="253" t="s">
        <v>143</v>
      </c>
      <c r="AU129" s="253" t="s">
        <v>84</v>
      </c>
      <c r="AY129" s="14" t="s">
        <v>140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147</v>
      </c>
      <c r="BM129" s="253" t="s">
        <v>465</v>
      </c>
    </row>
    <row r="130" s="2" customFormat="1" ht="21.75" customHeight="1">
      <c r="A130" s="35"/>
      <c r="B130" s="36"/>
      <c r="C130" s="241" t="s">
        <v>84</v>
      </c>
      <c r="D130" s="241" t="s">
        <v>143</v>
      </c>
      <c r="E130" s="242" t="s">
        <v>260</v>
      </c>
      <c r="F130" s="243" t="s">
        <v>261</v>
      </c>
      <c r="G130" s="244" t="s">
        <v>159</v>
      </c>
      <c r="H130" s="245">
        <v>2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0.00298</v>
      </c>
      <c r="R130" s="251">
        <f>Q130*H130</f>
        <v>0.00596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147</v>
      </c>
      <c r="AT130" s="253" t="s">
        <v>143</v>
      </c>
      <c r="AU130" s="253" t="s">
        <v>84</v>
      </c>
      <c r="AY130" s="14" t="s">
        <v>140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147</v>
      </c>
      <c r="BM130" s="253" t="s">
        <v>466</v>
      </c>
    </row>
    <row r="131" s="2" customFormat="1" ht="16.5" customHeight="1">
      <c r="A131" s="35"/>
      <c r="B131" s="36"/>
      <c r="C131" s="241" t="s">
        <v>152</v>
      </c>
      <c r="D131" s="241" t="s">
        <v>143</v>
      </c>
      <c r="E131" s="242" t="s">
        <v>266</v>
      </c>
      <c r="F131" s="243" t="s">
        <v>267</v>
      </c>
      <c r="G131" s="244" t="s">
        <v>185</v>
      </c>
      <c r="H131" s="245">
        <v>0.01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147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147</v>
      </c>
      <c r="BM131" s="253" t="s">
        <v>467</v>
      </c>
    </row>
    <row r="132" s="12" customFormat="1" ht="22.8" customHeight="1">
      <c r="A132" s="12"/>
      <c r="B132" s="225"/>
      <c r="C132" s="226"/>
      <c r="D132" s="227" t="s">
        <v>73</v>
      </c>
      <c r="E132" s="239" t="s">
        <v>269</v>
      </c>
      <c r="F132" s="239" t="s">
        <v>270</v>
      </c>
      <c r="G132" s="226"/>
      <c r="H132" s="226"/>
      <c r="I132" s="229"/>
      <c r="J132" s="240">
        <f>BK132</f>
        <v>0</v>
      </c>
      <c r="K132" s="226"/>
      <c r="L132" s="231"/>
      <c r="M132" s="232"/>
      <c r="N132" s="233"/>
      <c r="O132" s="233"/>
      <c r="P132" s="234">
        <f>SUM(P133:P142)</f>
        <v>0</v>
      </c>
      <c r="Q132" s="233"/>
      <c r="R132" s="234">
        <f>SUM(R133:R142)</f>
        <v>0.14529</v>
      </c>
      <c r="S132" s="233"/>
      <c r="T132" s="235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84</v>
      </c>
      <c r="AT132" s="237" t="s">
        <v>73</v>
      </c>
      <c r="AU132" s="237" t="s">
        <v>82</v>
      </c>
      <c r="AY132" s="236" t="s">
        <v>140</v>
      </c>
      <c r="BK132" s="238">
        <f>SUM(BK133:BK142)</f>
        <v>0</v>
      </c>
    </row>
    <row r="133" s="2" customFormat="1" ht="21.75" customHeight="1">
      <c r="A133" s="35"/>
      <c r="B133" s="36"/>
      <c r="C133" s="241" t="s">
        <v>156</v>
      </c>
      <c r="D133" s="241" t="s">
        <v>143</v>
      </c>
      <c r="E133" s="242" t="s">
        <v>272</v>
      </c>
      <c r="F133" s="243" t="s">
        <v>273</v>
      </c>
      <c r="G133" s="244" t="s">
        <v>146</v>
      </c>
      <c r="H133" s="245">
        <v>80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0.00046999999999999999</v>
      </c>
      <c r="R133" s="251">
        <f>Q133*H133</f>
        <v>0.037600000000000001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147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147</v>
      </c>
      <c r="BM133" s="253" t="s">
        <v>468</v>
      </c>
    </row>
    <row r="134" s="2" customFormat="1" ht="21.75" customHeight="1">
      <c r="A134" s="35"/>
      <c r="B134" s="36"/>
      <c r="C134" s="241" t="s">
        <v>161</v>
      </c>
      <c r="D134" s="241" t="s">
        <v>143</v>
      </c>
      <c r="E134" s="242" t="s">
        <v>276</v>
      </c>
      <c r="F134" s="243" t="s">
        <v>277</v>
      </c>
      <c r="G134" s="244" t="s">
        <v>146</v>
      </c>
      <c r="H134" s="245">
        <v>60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0.00058</v>
      </c>
      <c r="R134" s="251">
        <f>Q134*H134</f>
        <v>0.034799999999999998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147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147</v>
      </c>
      <c r="BM134" s="253" t="s">
        <v>469</v>
      </c>
    </row>
    <row r="135" s="2" customFormat="1" ht="21.75" customHeight="1">
      <c r="A135" s="35"/>
      <c r="B135" s="36"/>
      <c r="C135" s="241" t="s">
        <v>165</v>
      </c>
      <c r="D135" s="241" t="s">
        <v>143</v>
      </c>
      <c r="E135" s="242" t="s">
        <v>280</v>
      </c>
      <c r="F135" s="243" t="s">
        <v>281</v>
      </c>
      <c r="G135" s="244" t="s">
        <v>146</v>
      </c>
      <c r="H135" s="245">
        <v>20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0.00072000000000000005</v>
      </c>
      <c r="R135" s="251">
        <f>Q135*H135</f>
        <v>0.014400000000000001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147</v>
      </c>
      <c r="AT135" s="253" t="s">
        <v>143</v>
      </c>
      <c r="AU135" s="253" t="s">
        <v>84</v>
      </c>
      <c r="AY135" s="14" t="s">
        <v>140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147</v>
      </c>
      <c r="BM135" s="253" t="s">
        <v>470</v>
      </c>
    </row>
    <row r="136" s="2" customFormat="1" ht="21.75" customHeight="1">
      <c r="A136" s="35"/>
      <c r="B136" s="36"/>
      <c r="C136" s="241" t="s">
        <v>170</v>
      </c>
      <c r="D136" s="241" t="s">
        <v>143</v>
      </c>
      <c r="E136" s="242" t="s">
        <v>284</v>
      </c>
      <c r="F136" s="243" t="s">
        <v>285</v>
      </c>
      <c r="G136" s="244" t="s">
        <v>146</v>
      </c>
      <c r="H136" s="245">
        <v>25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0.0012899999999999999</v>
      </c>
      <c r="R136" s="251">
        <f>Q136*H136</f>
        <v>0.032250000000000001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147</v>
      </c>
      <c r="AT136" s="253" t="s">
        <v>143</v>
      </c>
      <c r="AU136" s="253" t="s">
        <v>84</v>
      </c>
      <c r="AY136" s="14" t="s">
        <v>140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147</v>
      </c>
      <c r="BM136" s="253" t="s">
        <v>471</v>
      </c>
    </row>
    <row r="137" s="2" customFormat="1" ht="21.75" customHeight="1">
      <c r="A137" s="35"/>
      <c r="B137" s="36"/>
      <c r="C137" s="241" t="s">
        <v>174</v>
      </c>
      <c r="D137" s="241" t="s">
        <v>143</v>
      </c>
      <c r="E137" s="242" t="s">
        <v>295</v>
      </c>
      <c r="F137" s="243" t="s">
        <v>296</v>
      </c>
      <c r="G137" s="244" t="s">
        <v>168</v>
      </c>
      <c r="H137" s="245">
        <v>2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0.00016000000000000001</v>
      </c>
      <c r="R137" s="251">
        <f>Q137*H137</f>
        <v>0.00032000000000000003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472</v>
      </c>
    </row>
    <row r="138" s="2" customFormat="1" ht="21.75" customHeight="1">
      <c r="A138" s="35"/>
      <c r="B138" s="36"/>
      <c r="C138" s="241" t="s">
        <v>178</v>
      </c>
      <c r="D138" s="241" t="s">
        <v>143</v>
      </c>
      <c r="E138" s="242" t="s">
        <v>299</v>
      </c>
      <c r="F138" s="243" t="s">
        <v>300</v>
      </c>
      <c r="G138" s="244" t="s">
        <v>168</v>
      </c>
      <c r="H138" s="245">
        <v>2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0.00036000000000000002</v>
      </c>
      <c r="R138" s="251">
        <f>Q138*H138</f>
        <v>0.00072000000000000005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473</v>
      </c>
    </row>
    <row r="139" s="2" customFormat="1" ht="16.5" customHeight="1">
      <c r="A139" s="35"/>
      <c r="B139" s="36"/>
      <c r="C139" s="241" t="s">
        <v>182</v>
      </c>
      <c r="D139" s="241" t="s">
        <v>143</v>
      </c>
      <c r="E139" s="242" t="s">
        <v>303</v>
      </c>
      <c r="F139" s="243" t="s">
        <v>304</v>
      </c>
      <c r="G139" s="244" t="s">
        <v>146</v>
      </c>
      <c r="H139" s="245">
        <v>185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474</v>
      </c>
    </row>
    <row r="140" s="2" customFormat="1" ht="21.75" customHeight="1">
      <c r="A140" s="35"/>
      <c r="B140" s="36"/>
      <c r="C140" s="241" t="s">
        <v>189</v>
      </c>
      <c r="D140" s="241" t="s">
        <v>143</v>
      </c>
      <c r="E140" s="242" t="s">
        <v>307</v>
      </c>
      <c r="F140" s="243" t="s">
        <v>308</v>
      </c>
      <c r="G140" s="244" t="s">
        <v>146</v>
      </c>
      <c r="H140" s="245">
        <v>160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0.00012</v>
      </c>
      <c r="R140" s="251">
        <f>Q140*H140</f>
        <v>0.019200000000000002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475</v>
      </c>
    </row>
    <row r="141" s="2" customFormat="1" ht="21.75" customHeight="1">
      <c r="A141" s="35"/>
      <c r="B141" s="36"/>
      <c r="C141" s="241" t="s">
        <v>193</v>
      </c>
      <c r="D141" s="241" t="s">
        <v>143</v>
      </c>
      <c r="E141" s="242" t="s">
        <v>311</v>
      </c>
      <c r="F141" s="243" t="s">
        <v>312</v>
      </c>
      <c r="G141" s="244" t="s">
        <v>146</v>
      </c>
      <c r="H141" s="245">
        <v>25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0.00024000000000000001</v>
      </c>
      <c r="R141" s="251">
        <f>Q141*H141</f>
        <v>0.0060000000000000001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476</v>
      </c>
    </row>
    <row r="142" s="2" customFormat="1" ht="21.75" customHeight="1">
      <c r="A142" s="35"/>
      <c r="B142" s="36"/>
      <c r="C142" s="241" t="s">
        <v>199</v>
      </c>
      <c r="D142" s="241" t="s">
        <v>143</v>
      </c>
      <c r="E142" s="242" t="s">
        <v>315</v>
      </c>
      <c r="F142" s="243" t="s">
        <v>316</v>
      </c>
      <c r="G142" s="244" t="s">
        <v>185</v>
      </c>
      <c r="H142" s="245">
        <v>0.14499999999999999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477</v>
      </c>
    </row>
    <row r="143" s="12" customFormat="1" ht="22.8" customHeight="1">
      <c r="A143" s="12"/>
      <c r="B143" s="225"/>
      <c r="C143" s="226"/>
      <c r="D143" s="227" t="s">
        <v>73</v>
      </c>
      <c r="E143" s="239" t="s">
        <v>318</v>
      </c>
      <c r="F143" s="239" t="s">
        <v>319</v>
      </c>
      <c r="G143" s="226"/>
      <c r="H143" s="226"/>
      <c r="I143" s="229"/>
      <c r="J143" s="240">
        <f>BK143</f>
        <v>0</v>
      </c>
      <c r="K143" s="226"/>
      <c r="L143" s="231"/>
      <c r="M143" s="232"/>
      <c r="N143" s="233"/>
      <c r="O143" s="233"/>
      <c r="P143" s="234">
        <f>SUM(P144:P157)</f>
        <v>0</v>
      </c>
      <c r="Q143" s="233"/>
      <c r="R143" s="234">
        <f>SUM(R144:R157)</f>
        <v>0.030150000000000003</v>
      </c>
      <c r="S143" s="233"/>
      <c r="T143" s="235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6" t="s">
        <v>84</v>
      </c>
      <c r="AT143" s="237" t="s">
        <v>73</v>
      </c>
      <c r="AU143" s="237" t="s">
        <v>82</v>
      </c>
      <c r="AY143" s="236" t="s">
        <v>140</v>
      </c>
      <c r="BK143" s="238">
        <f>SUM(BK144:BK157)</f>
        <v>0</v>
      </c>
    </row>
    <row r="144" s="2" customFormat="1" ht="21.75" customHeight="1">
      <c r="A144" s="35"/>
      <c r="B144" s="36"/>
      <c r="C144" s="241" t="s">
        <v>205</v>
      </c>
      <c r="D144" s="241" t="s">
        <v>143</v>
      </c>
      <c r="E144" s="242" t="s">
        <v>321</v>
      </c>
      <c r="F144" s="243" t="s">
        <v>322</v>
      </c>
      <c r="G144" s="244" t="s">
        <v>168</v>
      </c>
      <c r="H144" s="245">
        <v>4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0.00025000000000000001</v>
      </c>
      <c r="R144" s="251">
        <f>Q144*H144</f>
        <v>0.001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478</v>
      </c>
    </row>
    <row r="145" s="2" customFormat="1" ht="21.75" customHeight="1">
      <c r="A145" s="35"/>
      <c r="B145" s="36"/>
      <c r="C145" s="241" t="s">
        <v>8</v>
      </c>
      <c r="D145" s="241" t="s">
        <v>143</v>
      </c>
      <c r="E145" s="242" t="s">
        <v>329</v>
      </c>
      <c r="F145" s="243" t="s">
        <v>330</v>
      </c>
      <c r="G145" s="244" t="s">
        <v>168</v>
      </c>
      <c r="H145" s="245">
        <v>16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0.00013999999999999999</v>
      </c>
      <c r="R145" s="251">
        <f>Q145*H145</f>
        <v>0.0022399999999999998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147</v>
      </c>
      <c r="AT145" s="253" t="s">
        <v>143</v>
      </c>
      <c r="AU145" s="253" t="s">
        <v>84</v>
      </c>
      <c r="AY145" s="14" t="s">
        <v>140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147</v>
      </c>
      <c r="BM145" s="253" t="s">
        <v>479</v>
      </c>
    </row>
    <row r="146" s="2" customFormat="1" ht="16.5" customHeight="1">
      <c r="A146" s="35"/>
      <c r="B146" s="36"/>
      <c r="C146" s="241" t="s">
        <v>147</v>
      </c>
      <c r="D146" s="241" t="s">
        <v>143</v>
      </c>
      <c r="E146" s="242" t="s">
        <v>480</v>
      </c>
      <c r="F146" s="243" t="s">
        <v>481</v>
      </c>
      <c r="G146" s="244" t="s">
        <v>168</v>
      </c>
      <c r="H146" s="245">
        <v>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0.00018000000000000001</v>
      </c>
      <c r="R146" s="251">
        <f>Q146*H146</f>
        <v>0.00018000000000000001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147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147</v>
      </c>
      <c r="BM146" s="253" t="s">
        <v>482</v>
      </c>
    </row>
    <row r="147" s="2" customFormat="1" ht="16.5" customHeight="1">
      <c r="A147" s="35"/>
      <c r="B147" s="36"/>
      <c r="C147" s="241" t="s">
        <v>271</v>
      </c>
      <c r="D147" s="241" t="s">
        <v>143</v>
      </c>
      <c r="E147" s="242" t="s">
        <v>333</v>
      </c>
      <c r="F147" s="243" t="s">
        <v>334</v>
      </c>
      <c r="G147" s="244" t="s">
        <v>168</v>
      </c>
      <c r="H147" s="245">
        <v>1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0.00025000000000000001</v>
      </c>
      <c r="R147" s="251">
        <f>Q147*H147</f>
        <v>0.00025000000000000001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147</v>
      </c>
      <c r="AT147" s="253" t="s">
        <v>143</v>
      </c>
      <c r="AU147" s="253" t="s">
        <v>84</v>
      </c>
      <c r="AY147" s="14" t="s">
        <v>140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147</v>
      </c>
      <c r="BM147" s="253" t="s">
        <v>483</v>
      </c>
    </row>
    <row r="148" s="2" customFormat="1" ht="21.75" customHeight="1">
      <c r="A148" s="35"/>
      <c r="B148" s="36"/>
      <c r="C148" s="241" t="s">
        <v>275</v>
      </c>
      <c r="D148" s="241" t="s">
        <v>143</v>
      </c>
      <c r="E148" s="242" t="s">
        <v>353</v>
      </c>
      <c r="F148" s="243" t="s">
        <v>354</v>
      </c>
      <c r="G148" s="244" t="s">
        <v>168</v>
      </c>
      <c r="H148" s="245">
        <v>16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0.00069999999999999999</v>
      </c>
      <c r="R148" s="251">
        <f>Q148*H148</f>
        <v>0.0112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147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147</v>
      </c>
      <c r="BM148" s="253" t="s">
        <v>484</v>
      </c>
    </row>
    <row r="149" s="2" customFormat="1" ht="21.75" customHeight="1">
      <c r="A149" s="35"/>
      <c r="B149" s="36"/>
      <c r="C149" s="241" t="s">
        <v>279</v>
      </c>
      <c r="D149" s="241" t="s">
        <v>143</v>
      </c>
      <c r="E149" s="242" t="s">
        <v>361</v>
      </c>
      <c r="F149" s="243" t="s">
        <v>362</v>
      </c>
      <c r="G149" s="244" t="s">
        <v>168</v>
      </c>
      <c r="H149" s="245">
        <v>8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0.00022000000000000001</v>
      </c>
      <c r="R149" s="251">
        <f>Q149*H149</f>
        <v>0.0017600000000000001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147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147</v>
      </c>
      <c r="BM149" s="253" t="s">
        <v>485</v>
      </c>
    </row>
    <row r="150" s="2" customFormat="1" ht="21.75" customHeight="1">
      <c r="A150" s="35"/>
      <c r="B150" s="36"/>
      <c r="C150" s="241" t="s">
        <v>283</v>
      </c>
      <c r="D150" s="241" t="s">
        <v>143</v>
      </c>
      <c r="E150" s="242" t="s">
        <v>486</v>
      </c>
      <c r="F150" s="243" t="s">
        <v>487</v>
      </c>
      <c r="G150" s="244" t="s">
        <v>168</v>
      </c>
      <c r="H150" s="245">
        <v>1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0.00033</v>
      </c>
      <c r="R150" s="251">
        <f>Q150*H150</f>
        <v>0.00033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147</v>
      </c>
      <c r="AT150" s="253" t="s">
        <v>143</v>
      </c>
      <c r="AU150" s="253" t="s">
        <v>84</v>
      </c>
      <c r="AY150" s="14" t="s">
        <v>140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147</v>
      </c>
      <c r="BM150" s="253" t="s">
        <v>488</v>
      </c>
    </row>
    <row r="151" s="2" customFormat="1" ht="16.5" customHeight="1">
      <c r="A151" s="35"/>
      <c r="B151" s="36"/>
      <c r="C151" s="241" t="s">
        <v>7</v>
      </c>
      <c r="D151" s="241" t="s">
        <v>143</v>
      </c>
      <c r="E151" s="242" t="s">
        <v>365</v>
      </c>
      <c r="F151" s="243" t="s">
        <v>366</v>
      </c>
      <c r="G151" s="244" t="s">
        <v>168</v>
      </c>
      <c r="H151" s="245">
        <v>1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0.00056999999999999998</v>
      </c>
      <c r="R151" s="251">
        <f>Q151*H151</f>
        <v>0.00056999999999999998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147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147</v>
      </c>
      <c r="BM151" s="253" t="s">
        <v>489</v>
      </c>
    </row>
    <row r="152" s="2" customFormat="1" ht="21.75" customHeight="1">
      <c r="A152" s="35"/>
      <c r="B152" s="36"/>
      <c r="C152" s="241" t="s">
        <v>290</v>
      </c>
      <c r="D152" s="241" t="s">
        <v>143</v>
      </c>
      <c r="E152" s="242" t="s">
        <v>490</v>
      </c>
      <c r="F152" s="243" t="s">
        <v>491</v>
      </c>
      <c r="G152" s="244" t="s">
        <v>168</v>
      </c>
      <c r="H152" s="245">
        <v>4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0.00035</v>
      </c>
      <c r="R152" s="251">
        <f>Q152*H152</f>
        <v>0.0014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147</v>
      </c>
      <c r="AT152" s="253" t="s">
        <v>143</v>
      </c>
      <c r="AU152" s="253" t="s">
        <v>84</v>
      </c>
      <c r="AY152" s="14" t="s">
        <v>140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147</v>
      </c>
      <c r="BM152" s="253" t="s">
        <v>492</v>
      </c>
    </row>
    <row r="153" s="2" customFormat="1" ht="21.75" customHeight="1">
      <c r="A153" s="35"/>
      <c r="B153" s="36"/>
      <c r="C153" s="241" t="s">
        <v>294</v>
      </c>
      <c r="D153" s="241" t="s">
        <v>143</v>
      </c>
      <c r="E153" s="242" t="s">
        <v>377</v>
      </c>
      <c r="F153" s="243" t="s">
        <v>378</v>
      </c>
      <c r="G153" s="244" t="s">
        <v>168</v>
      </c>
      <c r="H153" s="245">
        <v>4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0.00055000000000000003</v>
      </c>
      <c r="R153" s="251">
        <f>Q153*H153</f>
        <v>0.0022000000000000001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147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147</v>
      </c>
      <c r="BM153" s="253" t="s">
        <v>493</v>
      </c>
    </row>
    <row r="154" s="2" customFormat="1" ht="21.75" customHeight="1">
      <c r="A154" s="35"/>
      <c r="B154" s="36"/>
      <c r="C154" s="241" t="s">
        <v>298</v>
      </c>
      <c r="D154" s="241" t="s">
        <v>143</v>
      </c>
      <c r="E154" s="242" t="s">
        <v>389</v>
      </c>
      <c r="F154" s="243" t="s">
        <v>390</v>
      </c>
      <c r="G154" s="244" t="s">
        <v>168</v>
      </c>
      <c r="H154" s="245">
        <v>2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0.0014499999999999999</v>
      </c>
      <c r="R154" s="251">
        <f>Q154*H154</f>
        <v>0.0028999999999999998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147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147</v>
      </c>
      <c r="BM154" s="253" t="s">
        <v>494</v>
      </c>
    </row>
    <row r="155" s="2" customFormat="1" ht="21.75" customHeight="1">
      <c r="A155" s="35"/>
      <c r="B155" s="36"/>
      <c r="C155" s="241" t="s">
        <v>302</v>
      </c>
      <c r="D155" s="241" t="s">
        <v>143</v>
      </c>
      <c r="E155" s="242" t="s">
        <v>393</v>
      </c>
      <c r="F155" s="243" t="s">
        <v>394</v>
      </c>
      <c r="G155" s="244" t="s">
        <v>168</v>
      </c>
      <c r="H155" s="245">
        <v>4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0.00052999999999999998</v>
      </c>
      <c r="R155" s="251">
        <f>Q155*H155</f>
        <v>0.0021199999999999999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147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147</v>
      </c>
      <c r="BM155" s="253" t="s">
        <v>495</v>
      </c>
    </row>
    <row r="156" s="2" customFormat="1" ht="16.5" customHeight="1">
      <c r="A156" s="35"/>
      <c r="B156" s="36"/>
      <c r="C156" s="241" t="s">
        <v>306</v>
      </c>
      <c r="D156" s="241" t="s">
        <v>143</v>
      </c>
      <c r="E156" s="242" t="s">
        <v>496</v>
      </c>
      <c r="F156" s="243" t="s">
        <v>497</v>
      </c>
      <c r="G156" s="244" t="s">
        <v>168</v>
      </c>
      <c r="H156" s="245">
        <v>2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0.002</v>
      </c>
      <c r="R156" s="251">
        <f>Q156*H156</f>
        <v>0.0040000000000000001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147</v>
      </c>
      <c r="AT156" s="253" t="s">
        <v>143</v>
      </c>
      <c r="AU156" s="253" t="s">
        <v>84</v>
      </c>
      <c r="AY156" s="14" t="s">
        <v>140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147</v>
      </c>
      <c r="BM156" s="253" t="s">
        <v>498</v>
      </c>
    </row>
    <row r="157" s="2" customFormat="1" ht="16.5" customHeight="1">
      <c r="A157" s="35"/>
      <c r="B157" s="36"/>
      <c r="C157" s="241" t="s">
        <v>310</v>
      </c>
      <c r="D157" s="241" t="s">
        <v>143</v>
      </c>
      <c r="E157" s="242" t="s">
        <v>413</v>
      </c>
      <c r="F157" s="243" t="s">
        <v>414</v>
      </c>
      <c r="G157" s="244" t="s">
        <v>185</v>
      </c>
      <c r="H157" s="245">
        <v>0.029999999999999999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147</v>
      </c>
      <c r="AT157" s="253" t="s">
        <v>143</v>
      </c>
      <c r="AU157" s="253" t="s">
        <v>84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147</v>
      </c>
      <c r="BM157" s="253" t="s">
        <v>499</v>
      </c>
    </row>
    <row r="158" s="12" customFormat="1" ht="22.8" customHeight="1">
      <c r="A158" s="12"/>
      <c r="B158" s="225"/>
      <c r="C158" s="226"/>
      <c r="D158" s="227" t="s">
        <v>73</v>
      </c>
      <c r="E158" s="239" t="s">
        <v>416</v>
      </c>
      <c r="F158" s="239" t="s">
        <v>417</v>
      </c>
      <c r="G158" s="226"/>
      <c r="H158" s="226"/>
      <c r="I158" s="229"/>
      <c r="J158" s="240">
        <f>BK158</f>
        <v>0</v>
      </c>
      <c r="K158" s="226"/>
      <c r="L158" s="231"/>
      <c r="M158" s="232"/>
      <c r="N158" s="233"/>
      <c r="O158" s="233"/>
      <c r="P158" s="234">
        <f>SUM(P159:P167)</f>
        <v>0</v>
      </c>
      <c r="Q158" s="233"/>
      <c r="R158" s="234">
        <f>SUM(R159:R167)</f>
        <v>0.35925999999999997</v>
      </c>
      <c r="S158" s="233"/>
      <c r="T158" s="235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84</v>
      </c>
      <c r="AT158" s="237" t="s">
        <v>73</v>
      </c>
      <c r="AU158" s="237" t="s">
        <v>82</v>
      </c>
      <c r="AY158" s="236" t="s">
        <v>140</v>
      </c>
      <c r="BK158" s="238">
        <f>SUM(BK159:BK167)</f>
        <v>0</v>
      </c>
    </row>
    <row r="159" s="2" customFormat="1" ht="21.75" customHeight="1">
      <c r="A159" s="35"/>
      <c r="B159" s="36"/>
      <c r="C159" s="241" t="s">
        <v>314</v>
      </c>
      <c r="D159" s="241" t="s">
        <v>143</v>
      </c>
      <c r="E159" s="242" t="s">
        <v>419</v>
      </c>
      <c r="F159" s="243" t="s">
        <v>420</v>
      </c>
      <c r="G159" s="244" t="s">
        <v>168</v>
      </c>
      <c r="H159" s="245">
        <v>32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147</v>
      </c>
      <c r="AT159" s="253" t="s">
        <v>143</v>
      </c>
      <c r="AU159" s="253" t="s">
        <v>84</v>
      </c>
      <c r="AY159" s="14" t="s">
        <v>140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147</v>
      </c>
      <c r="BM159" s="253" t="s">
        <v>500</v>
      </c>
    </row>
    <row r="160" s="2" customFormat="1" ht="21.75" customHeight="1">
      <c r="A160" s="35"/>
      <c r="B160" s="36"/>
      <c r="C160" s="241" t="s">
        <v>320</v>
      </c>
      <c r="D160" s="241" t="s">
        <v>143</v>
      </c>
      <c r="E160" s="242" t="s">
        <v>427</v>
      </c>
      <c r="F160" s="243" t="s">
        <v>428</v>
      </c>
      <c r="G160" s="244" t="s">
        <v>168</v>
      </c>
      <c r="H160" s="245">
        <v>2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0.01035</v>
      </c>
      <c r="R160" s="251">
        <f>Q160*H160</f>
        <v>0.0207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147</v>
      </c>
      <c r="AT160" s="253" t="s">
        <v>143</v>
      </c>
      <c r="AU160" s="253" t="s">
        <v>84</v>
      </c>
      <c r="AY160" s="14" t="s">
        <v>140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147</v>
      </c>
      <c r="BM160" s="253" t="s">
        <v>501</v>
      </c>
    </row>
    <row r="161" s="2" customFormat="1" ht="21.75" customHeight="1">
      <c r="A161" s="35"/>
      <c r="B161" s="36"/>
      <c r="C161" s="241" t="s">
        <v>324</v>
      </c>
      <c r="D161" s="241" t="s">
        <v>143</v>
      </c>
      <c r="E161" s="242" t="s">
        <v>431</v>
      </c>
      <c r="F161" s="243" t="s">
        <v>432</v>
      </c>
      <c r="G161" s="244" t="s">
        <v>168</v>
      </c>
      <c r="H161" s="245">
        <v>6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0.018599999999999998</v>
      </c>
      <c r="R161" s="251">
        <f>Q161*H161</f>
        <v>0.11159999999999999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147</v>
      </c>
      <c r="AT161" s="253" t="s">
        <v>143</v>
      </c>
      <c r="AU161" s="253" t="s">
        <v>84</v>
      </c>
      <c r="AY161" s="14" t="s">
        <v>140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147</v>
      </c>
      <c r="BM161" s="253" t="s">
        <v>502</v>
      </c>
    </row>
    <row r="162" s="2" customFormat="1" ht="21.75" customHeight="1">
      <c r="A162" s="35"/>
      <c r="B162" s="36"/>
      <c r="C162" s="241" t="s">
        <v>328</v>
      </c>
      <c r="D162" s="241" t="s">
        <v>143</v>
      </c>
      <c r="E162" s="242" t="s">
        <v>503</v>
      </c>
      <c r="F162" s="243" t="s">
        <v>504</v>
      </c>
      <c r="G162" s="244" t="s">
        <v>168</v>
      </c>
      <c r="H162" s="245">
        <v>2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0.020650000000000002</v>
      </c>
      <c r="R162" s="251">
        <f>Q162*H162</f>
        <v>0.041300000000000003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147</v>
      </c>
      <c r="AT162" s="253" t="s">
        <v>143</v>
      </c>
      <c r="AU162" s="253" t="s">
        <v>84</v>
      </c>
      <c r="AY162" s="14" t="s">
        <v>140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147</v>
      </c>
      <c r="BM162" s="253" t="s">
        <v>505</v>
      </c>
    </row>
    <row r="163" s="2" customFormat="1" ht="33" customHeight="1">
      <c r="A163" s="35"/>
      <c r="B163" s="36"/>
      <c r="C163" s="241" t="s">
        <v>332</v>
      </c>
      <c r="D163" s="241" t="s">
        <v>143</v>
      </c>
      <c r="E163" s="242" t="s">
        <v>435</v>
      </c>
      <c r="F163" s="243" t="s">
        <v>436</v>
      </c>
      <c r="G163" s="244" t="s">
        <v>168</v>
      </c>
      <c r="H163" s="245">
        <v>1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0.0247</v>
      </c>
      <c r="R163" s="251">
        <f>Q163*H163</f>
        <v>0.0247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147</v>
      </c>
      <c r="AT163" s="253" t="s">
        <v>143</v>
      </c>
      <c r="AU163" s="253" t="s">
        <v>84</v>
      </c>
      <c r="AY163" s="14" t="s">
        <v>140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147</v>
      </c>
      <c r="BM163" s="253" t="s">
        <v>506</v>
      </c>
    </row>
    <row r="164" s="2" customFormat="1" ht="33" customHeight="1">
      <c r="A164" s="35"/>
      <c r="B164" s="36"/>
      <c r="C164" s="241" t="s">
        <v>336</v>
      </c>
      <c r="D164" s="241" t="s">
        <v>143</v>
      </c>
      <c r="E164" s="242" t="s">
        <v>439</v>
      </c>
      <c r="F164" s="243" t="s">
        <v>440</v>
      </c>
      <c r="G164" s="244" t="s">
        <v>168</v>
      </c>
      <c r="H164" s="245">
        <v>2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0.02828</v>
      </c>
      <c r="R164" s="251">
        <f>Q164*H164</f>
        <v>0.056559999999999999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147</v>
      </c>
      <c r="AT164" s="253" t="s">
        <v>143</v>
      </c>
      <c r="AU164" s="253" t="s">
        <v>84</v>
      </c>
      <c r="AY164" s="14" t="s">
        <v>140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147</v>
      </c>
      <c r="BM164" s="253" t="s">
        <v>507</v>
      </c>
    </row>
    <row r="165" s="2" customFormat="1" ht="33" customHeight="1">
      <c r="A165" s="35"/>
      <c r="B165" s="36"/>
      <c r="C165" s="241" t="s">
        <v>340</v>
      </c>
      <c r="D165" s="241" t="s">
        <v>143</v>
      </c>
      <c r="E165" s="242" t="s">
        <v>443</v>
      </c>
      <c r="F165" s="243" t="s">
        <v>444</v>
      </c>
      <c r="G165" s="244" t="s">
        <v>168</v>
      </c>
      <c r="H165" s="245">
        <v>3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0.034799999999999998</v>
      </c>
      <c r="R165" s="251">
        <f>Q165*H165</f>
        <v>0.10439999999999999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147</v>
      </c>
      <c r="AT165" s="253" t="s">
        <v>143</v>
      </c>
      <c r="AU165" s="253" t="s">
        <v>84</v>
      </c>
      <c r="AY165" s="14" t="s">
        <v>140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147</v>
      </c>
      <c r="BM165" s="253" t="s">
        <v>508</v>
      </c>
    </row>
    <row r="166" s="2" customFormat="1" ht="16.5" customHeight="1">
      <c r="A166" s="35"/>
      <c r="B166" s="36"/>
      <c r="C166" s="241" t="s">
        <v>344</v>
      </c>
      <c r="D166" s="241" t="s">
        <v>143</v>
      </c>
      <c r="E166" s="242" t="s">
        <v>455</v>
      </c>
      <c r="F166" s="243" t="s">
        <v>456</v>
      </c>
      <c r="G166" s="244" t="s">
        <v>168</v>
      </c>
      <c r="H166" s="245">
        <v>16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147</v>
      </c>
      <c r="AT166" s="253" t="s">
        <v>143</v>
      </c>
      <c r="AU166" s="253" t="s">
        <v>84</v>
      </c>
      <c r="AY166" s="14" t="s">
        <v>140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147</v>
      </c>
      <c r="BM166" s="253" t="s">
        <v>509</v>
      </c>
    </row>
    <row r="167" s="2" customFormat="1" ht="21.75" customHeight="1">
      <c r="A167" s="35"/>
      <c r="B167" s="36"/>
      <c r="C167" s="241" t="s">
        <v>348</v>
      </c>
      <c r="D167" s="241" t="s">
        <v>143</v>
      </c>
      <c r="E167" s="242" t="s">
        <v>459</v>
      </c>
      <c r="F167" s="243" t="s">
        <v>460</v>
      </c>
      <c r="G167" s="244" t="s">
        <v>185</v>
      </c>
      <c r="H167" s="245">
        <v>0.35899999999999999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147</v>
      </c>
      <c r="AT167" s="253" t="s">
        <v>143</v>
      </c>
      <c r="AU167" s="253" t="s">
        <v>84</v>
      </c>
      <c r="AY167" s="14" t="s">
        <v>140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147</v>
      </c>
      <c r="BM167" s="253" t="s">
        <v>510</v>
      </c>
    </row>
    <row r="168" s="12" customFormat="1" ht="25.92" customHeight="1">
      <c r="A168" s="12"/>
      <c r="B168" s="225"/>
      <c r="C168" s="226"/>
      <c r="D168" s="227" t="s">
        <v>73</v>
      </c>
      <c r="E168" s="228" t="s">
        <v>197</v>
      </c>
      <c r="F168" s="228" t="s">
        <v>198</v>
      </c>
      <c r="G168" s="226"/>
      <c r="H168" s="226"/>
      <c r="I168" s="229"/>
      <c r="J168" s="230">
        <f>BK168</f>
        <v>0</v>
      </c>
      <c r="K168" s="226"/>
      <c r="L168" s="231"/>
      <c r="M168" s="232"/>
      <c r="N168" s="233"/>
      <c r="O168" s="233"/>
      <c r="P168" s="234">
        <f>P169</f>
        <v>0</v>
      </c>
      <c r="Q168" s="233"/>
      <c r="R168" s="234">
        <f>R169</f>
        <v>0</v>
      </c>
      <c r="S168" s="233"/>
      <c r="T168" s="235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6" t="s">
        <v>156</v>
      </c>
      <c r="AT168" s="237" t="s">
        <v>73</v>
      </c>
      <c r="AU168" s="237" t="s">
        <v>74</v>
      </c>
      <c r="AY168" s="236" t="s">
        <v>140</v>
      </c>
      <c r="BK168" s="238">
        <f>BK169</f>
        <v>0</v>
      </c>
    </row>
    <row r="169" s="2" customFormat="1" ht="16.5" customHeight="1">
      <c r="A169" s="35"/>
      <c r="B169" s="36"/>
      <c r="C169" s="241" t="s">
        <v>352</v>
      </c>
      <c r="D169" s="241" t="s">
        <v>143</v>
      </c>
      <c r="E169" s="242" t="s">
        <v>200</v>
      </c>
      <c r="F169" s="243" t="s">
        <v>201</v>
      </c>
      <c r="G169" s="244" t="s">
        <v>202</v>
      </c>
      <c r="H169" s="245">
        <v>20</v>
      </c>
      <c r="I169" s="246"/>
      <c r="J169" s="247">
        <f>ROUND(I169*H169,2)</f>
        <v>0</v>
      </c>
      <c r="K169" s="248"/>
      <c r="L169" s="41"/>
      <c r="M169" s="255" t="s">
        <v>1</v>
      </c>
      <c r="N169" s="256" t="s">
        <v>39</v>
      </c>
      <c r="O169" s="257"/>
      <c r="P169" s="258">
        <f>O169*H169</f>
        <v>0</v>
      </c>
      <c r="Q169" s="258">
        <v>0</v>
      </c>
      <c r="R169" s="258">
        <f>Q169*H169</f>
        <v>0</v>
      </c>
      <c r="S169" s="258">
        <v>0</v>
      </c>
      <c r="T169" s="25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203</v>
      </c>
      <c r="AT169" s="253" t="s">
        <v>143</v>
      </c>
      <c r="AU169" s="253" t="s">
        <v>82</v>
      </c>
      <c r="AY169" s="14" t="s">
        <v>140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203</v>
      </c>
      <c r="BM169" s="253" t="s">
        <v>511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189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EIdj/YcS2qV5NCvNpzxnyWFMwfPsj7GYFYJq2WDwyxheySAFKM7bgJp1o4cqIzLb7kHfFijKO8wp2w9hM5K7Hw==" hashValue="h/TkDk1ZPua7w7Mkn/kjjXYsjUWz6ROyQGV1n2yqpa0WkZQK7umjz8kBQTnPwJhlW5bA2JMQj7oLwIJQzy/qNQ==" algorithmName="SHA-512" password="CC35"/>
  <autoFilter ref="C125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512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513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ROUND((SUM(BE126:BE178)),  2)</f>
        <v>0</v>
      </c>
      <c r="G35" s="35"/>
      <c r="H35" s="35"/>
      <c r="I35" s="168">
        <v>0.20999999999999999</v>
      </c>
      <c r="J35" s="167">
        <f>ROUND(((SUM(BE126:BE178))*I35),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ROUND((SUM(BF126:BF178)),  2)</f>
        <v>0</v>
      </c>
      <c r="G36" s="35"/>
      <c r="H36" s="35"/>
      <c r="I36" s="168">
        <v>0.14999999999999999</v>
      </c>
      <c r="J36" s="167">
        <f>ROUND(((SUM(BF126:BF178))*I36),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ROUND((SUM(BG126:BG178)),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ROUND((SUM(BH126:BH178)),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ROUND((SUM(BI126:BI178)),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512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vzt1 - vzduchotechnika HZ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121</v>
      </c>
      <c r="E99" s="202"/>
      <c r="F99" s="202"/>
      <c r="G99" s="202"/>
      <c r="H99" s="202"/>
      <c r="I99" s="203"/>
      <c r="J99" s="204">
        <f>J127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514</v>
      </c>
      <c r="E100" s="208"/>
      <c r="F100" s="208"/>
      <c r="G100" s="208"/>
      <c r="H100" s="208"/>
      <c r="I100" s="209"/>
      <c r="J100" s="210">
        <f>J128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515</v>
      </c>
      <c r="E101" s="208"/>
      <c r="F101" s="208"/>
      <c r="G101" s="208"/>
      <c r="H101" s="208"/>
      <c r="I101" s="209"/>
      <c r="J101" s="210">
        <f>J163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124</v>
      </c>
      <c r="E102" s="202"/>
      <c r="F102" s="202"/>
      <c r="G102" s="202"/>
      <c r="H102" s="202"/>
      <c r="I102" s="203"/>
      <c r="J102" s="204">
        <f>J174</f>
        <v>0</v>
      </c>
      <c r="K102" s="200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9"/>
      <c r="C103" s="200"/>
      <c r="D103" s="201" t="s">
        <v>516</v>
      </c>
      <c r="E103" s="202"/>
      <c r="F103" s="202"/>
      <c r="G103" s="202"/>
      <c r="H103" s="202"/>
      <c r="I103" s="203"/>
      <c r="J103" s="204">
        <f>J176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6"/>
      <c r="C104" s="130"/>
      <c r="D104" s="207" t="s">
        <v>517</v>
      </c>
      <c r="E104" s="208"/>
      <c r="F104" s="208"/>
      <c r="G104" s="208"/>
      <c r="H104" s="208"/>
      <c r="I104" s="209"/>
      <c r="J104" s="210">
        <f>J177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9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2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125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93" t="str">
        <f>E7</f>
        <v>STARÉ MÍSTO - Stavební úpravy budovy obecního úřadu, Přestavba na požární zbrojnici se zázemím</v>
      </c>
      <c r="F114" s="29"/>
      <c r="G114" s="29"/>
      <c r="H114" s="29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114</v>
      </c>
      <c r="D115" s="19"/>
      <c r="E115" s="19"/>
      <c r="F115" s="19"/>
      <c r="G115" s="19"/>
      <c r="H115" s="19"/>
      <c r="I115" s="143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93" t="s">
        <v>512</v>
      </c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210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E11</f>
        <v>vzt1 - vzduchotechnika HZ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Obec Staré Místo</v>
      </c>
      <c r="G120" s="37"/>
      <c r="H120" s="37"/>
      <c r="I120" s="153" t="s">
        <v>22</v>
      </c>
      <c r="J120" s="76" t="str">
        <f>IF(J14="","",J14)</f>
        <v>16. 7. 2020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153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153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12"/>
      <c r="B125" s="213"/>
      <c r="C125" s="214" t="s">
        <v>126</v>
      </c>
      <c r="D125" s="215" t="s">
        <v>59</v>
      </c>
      <c r="E125" s="215" t="s">
        <v>55</v>
      </c>
      <c r="F125" s="215" t="s">
        <v>56</v>
      </c>
      <c r="G125" s="215" t="s">
        <v>127</v>
      </c>
      <c r="H125" s="215" t="s">
        <v>128</v>
      </c>
      <c r="I125" s="216" t="s">
        <v>129</v>
      </c>
      <c r="J125" s="217" t="s">
        <v>118</v>
      </c>
      <c r="K125" s="218" t="s">
        <v>130</v>
      </c>
      <c r="L125" s="219"/>
      <c r="M125" s="97" t="s">
        <v>1</v>
      </c>
      <c r="N125" s="98" t="s">
        <v>38</v>
      </c>
      <c r="O125" s="98" t="s">
        <v>131</v>
      </c>
      <c r="P125" s="98" t="s">
        <v>132</v>
      </c>
      <c r="Q125" s="98" t="s">
        <v>133</v>
      </c>
      <c r="R125" s="98" t="s">
        <v>134</v>
      </c>
      <c r="S125" s="98" t="s">
        <v>135</v>
      </c>
      <c r="T125" s="99" t="s">
        <v>136</v>
      </c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</row>
    <row r="126" s="2" customFormat="1" ht="22.8" customHeight="1">
      <c r="A126" s="35"/>
      <c r="B126" s="36"/>
      <c r="C126" s="104" t="s">
        <v>137</v>
      </c>
      <c r="D126" s="37"/>
      <c r="E126" s="37"/>
      <c r="F126" s="37"/>
      <c r="G126" s="37"/>
      <c r="H126" s="37"/>
      <c r="I126" s="151"/>
      <c r="J126" s="220">
        <f>BK126</f>
        <v>0</v>
      </c>
      <c r="K126" s="37"/>
      <c r="L126" s="41"/>
      <c r="M126" s="100"/>
      <c r="N126" s="221"/>
      <c r="O126" s="101"/>
      <c r="P126" s="222">
        <f>P127+P174+P176</f>
        <v>0</v>
      </c>
      <c r="Q126" s="101"/>
      <c r="R126" s="222">
        <f>R127+R174+R176</f>
        <v>1.4064100000000002</v>
      </c>
      <c r="S126" s="101"/>
      <c r="T126" s="223">
        <f>T127+T174+T176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120</v>
      </c>
      <c r="BK126" s="224">
        <f>BK127+BK174+BK176</f>
        <v>0</v>
      </c>
    </row>
    <row r="127" s="12" customFormat="1" ht="25.92" customHeight="1">
      <c r="A127" s="12"/>
      <c r="B127" s="225"/>
      <c r="C127" s="226"/>
      <c r="D127" s="227" t="s">
        <v>73</v>
      </c>
      <c r="E127" s="228" t="s">
        <v>138</v>
      </c>
      <c r="F127" s="228" t="s">
        <v>139</v>
      </c>
      <c r="G127" s="226"/>
      <c r="H127" s="226"/>
      <c r="I127" s="229"/>
      <c r="J127" s="230">
        <f>BK127</f>
        <v>0</v>
      </c>
      <c r="K127" s="226"/>
      <c r="L127" s="231"/>
      <c r="M127" s="232"/>
      <c r="N127" s="233"/>
      <c r="O127" s="233"/>
      <c r="P127" s="234">
        <f>P128+P163</f>
        <v>0</v>
      </c>
      <c r="Q127" s="233"/>
      <c r="R127" s="234">
        <f>R128+R163</f>
        <v>1.4064100000000002</v>
      </c>
      <c r="S127" s="233"/>
      <c r="T127" s="235">
        <f>T128+T163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84</v>
      </c>
      <c r="AT127" s="237" t="s">
        <v>73</v>
      </c>
      <c r="AU127" s="237" t="s">
        <v>74</v>
      </c>
      <c r="AY127" s="236" t="s">
        <v>140</v>
      </c>
      <c r="BK127" s="238">
        <f>BK128+BK163</f>
        <v>0</v>
      </c>
    </row>
    <row r="128" s="12" customFormat="1" ht="22.8" customHeight="1">
      <c r="A128" s="12"/>
      <c r="B128" s="225"/>
      <c r="C128" s="226"/>
      <c r="D128" s="227" t="s">
        <v>73</v>
      </c>
      <c r="E128" s="239" t="s">
        <v>518</v>
      </c>
      <c r="F128" s="239" t="s">
        <v>96</v>
      </c>
      <c r="G128" s="226"/>
      <c r="H128" s="226"/>
      <c r="I128" s="229"/>
      <c r="J128" s="240">
        <f>BK128</f>
        <v>0</v>
      </c>
      <c r="K128" s="226"/>
      <c r="L128" s="231"/>
      <c r="M128" s="232"/>
      <c r="N128" s="233"/>
      <c r="O128" s="233"/>
      <c r="P128" s="234">
        <f>SUM(P129:P162)</f>
        <v>0</v>
      </c>
      <c r="Q128" s="233"/>
      <c r="R128" s="234">
        <f>SUM(R129:R162)</f>
        <v>0.35641</v>
      </c>
      <c r="S128" s="233"/>
      <c r="T128" s="235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84</v>
      </c>
      <c r="AT128" s="237" t="s">
        <v>73</v>
      </c>
      <c r="AU128" s="237" t="s">
        <v>82</v>
      </c>
      <c r="AY128" s="236" t="s">
        <v>140</v>
      </c>
      <c r="BK128" s="238">
        <f>SUM(BK129:BK162)</f>
        <v>0</v>
      </c>
    </row>
    <row r="129" s="2" customFormat="1" ht="16.5" customHeight="1">
      <c r="A129" s="35"/>
      <c r="B129" s="36"/>
      <c r="C129" s="241" t="s">
        <v>82</v>
      </c>
      <c r="D129" s="241" t="s">
        <v>143</v>
      </c>
      <c r="E129" s="242" t="s">
        <v>519</v>
      </c>
      <c r="F129" s="243" t="s">
        <v>520</v>
      </c>
      <c r="G129" s="244" t="s">
        <v>168</v>
      </c>
      <c r="H129" s="245">
        <v>1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147</v>
      </c>
      <c r="AT129" s="253" t="s">
        <v>143</v>
      </c>
      <c r="AU129" s="253" t="s">
        <v>84</v>
      </c>
      <c r="AY129" s="14" t="s">
        <v>140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147</v>
      </c>
      <c r="BM129" s="253" t="s">
        <v>521</v>
      </c>
    </row>
    <row r="130" s="2" customFormat="1" ht="16.5" customHeight="1">
      <c r="A130" s="35"/>
      <c r="B130" s="36"/>
      <c r="C130" s="241" t="s">
        <v>84</v>
      </c>
      <c r="D130" s="241" t="s">
        <v>143</v>
      </c>
      <c r="E130" s="242" t="s">
        <v>522</v>
      </c>
      <c r="F130" s="243" t="s">
        <v>523</v>
      </c>
      <c r="G130" s="244" t="s">
        <v>168</v>
      </c>
      <c r="H130" s="245">
        <v>1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147</v>
      </c>
      <c r="AT130" s="253" t="s">
        <v>143</v>
      </c>
      <c r="AU130" s="253" t="s">
        <v>84</v>
      </c>
      <c r="AY130" s="14" t="s">
        <v>140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147</v>
      </c>
      <c r="BM130" s="253" t="s">
        <v>524</v>
      </c>
    </row>
    <row r="131" s="2" customFormat="1" ht="16.5" customHeight="1">
      <c r="A131" s="35"/>
      <c r="B131" s="36"/>
      <c r="C131" s="241" t="s">
        <v>152</v>
      </c>
      <c r="D131" s="241" t="s">
        <v>143</v>
      </c>
      <c r="E131" s="242" t="s">
        <v>525</v>
      </c>
      <c r="F131" s="243" t="s">
        <v>526</v>
      </c>
      <c r="G131" s="244" t="s">
        <v>527</v>
      </c>
      <c r="H131" s="245">
        <v>50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156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156</v>
      </c>
      <c r="BM131" s="253" t="s">
        <v>528</v>
      </c>
    </row>
    <row r="132" s="2" customFormat="1" ht="16.5" customHeight="1">
      <c r="A132" s="35"/>
      <c r="B132" s="36"/>
      <c r="C132" s="241" t="s">
        <v>156</v>
      </c>
      <c r="D132" s="241" t="s">
        <v>143</v>
      </c>
      <c r="E132" s="242" t="s">
        <v>529</v>
      </c>
      <c r="F132" s="243" t="s">
        <v>530</v>
      </c>
      <c r="G132" s="244" t="s">
        <v>168</v>
      </c>
      <c r="H132" s="245">
        <v>6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147</v>
      </c>
      <c r="AT132" s="253" t="s">
        <v>143</v>
      </c>
      <c r="AU132" s="253" t="s">
        <v>84</v>
      </c>
      <c r="AY132" s="14" t="s">
        <v>140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147</v>
      </c>
      <c r="BM132" s="253" t="s">
        <v>531</v>
      </c>
    </row>
    <row r="133" s="2" customFormat="1" ht="16.5" customHeight="1">
      <c r="A133" s="35"/>
      <c r="B133" s="36"/>
      <c r="C133" s="241" t="s">
        <v>161</v>
      </c>
      <c r="D133" s="241" t="s">
        <v>143</v>
      </c>
      <c r="E133" s="242" t="s">
        <v>532</v>
      </c>
      <c r="F133" s="243" t="s">
        <v>533</v>
      </c>
      <c r="G133" s="244" t="s">
        <v>168</v>
      </c>
      <c r="H133" s="245">
        <v>2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147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147</v>
      </c>
      <c r="BM133" s="253" t="s">
        <v>534</v>
      </c>
    </row>
    <row r="134" s="2" customFormat="1" ht="16.5" customHeight="1">
      <c r="A134" s="35"/>
      <c r="B134" s="36"/>
      <c r="C134" s="241" t="s">
        <v>165</v>
      </c>
      <c r="D134" s="241" t="s">
        <v>143</v>
      </c>
      <c r="E134" s="242" t="s">
        <v>535</v>
      </c>
      <c r="F134" s="243" t="s">
        <v>536</v>
      </c>
      <c r="G134" s="244" t="s">
        <v>168</v>
      </c>
      <c r="H134" s="245">
        <v>1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147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147</v>
      </c>
      <c r="BM134" s="253" t="s">
        <v>537</v>
      </c>
    </row>
    <row r="135" s="2" customFormat="1" ht="16.5" customHeight="1">
      <c r="A135" s="35"/>
      <c r="B135" s="36"/>
      <c r="C135" s="241" t="s">
        <v>170</v>
      </c>
      <c r="D135" s="241" t="s">
        <v>143</v>
      </c>
      <c r="E135" s="242" t="s">
        <v>538</v>
      </c>
      <c r="F135" s="243" t="s">
        <v>539</v>
      </c>
      <c r="G135" s="244" t="s">
        <v>168</v>
      </c>
      <c r="H135" s="245">
        <v>4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147</v>
      </c>
      <c r="AT135" s="253" t="s">
        <v>143</v>
      </c>
      <c r="AU135" s="253" t="s">
        <v>84</v>
      </c>
      <c r="AY135" s="14" t="s">
        <v>140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147</v>
      </c>
      <c r="BM135" s="253" t="s">
        <v>540</v>
      </c>
    </row>
    <row r="136" s="2" customFormat="1" ht="16.5" customHeight="1">
      <c r="A136" s="35"/>
      <c r="B136" s="36"/>
      <c r="C136" s="241" t="s">
        <v>174</v>
      </c>
      <c r="D136" s="241" t="s">
        <v>143</v>
      </c>
      <c r="E136" s="242" t="s">
        <v>541</v>
      </c>
      <c r="F136" s="243" t="s">
        <v>542</v>
      </c>
      <c r="G136" s="244" t="s">
        <v>168</v>
      </c>
      <c r="H136" s="245">
        <v>2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147</v>
      </c>
      <c r="AT136" s="253" t="s">
        <v>143</v>
      </c>
      <c r="AU136" s="253" t="s">
        <v>84</v>
      </c>
      <c r="AY136" s="14" t="s">
        <v>140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147</v>
      </c>
      <c r="BM136" s="253" t="s">
        <v>543</v>
      </c>
    </row>
    <row r="137" s="2" customFormat="1" ht="16.5" customHeight="1">
      <c r="A137" s="35"/>
      <c r="B137" s="36"/>
      <c r="C137" s="241" t="s">
        <v>178</v>
      </c>
      <c r="D137" s="241" t="s">
        <v>143</v>
      </c>
      <c r="E137" s="242" t="s">
        <v>544</v>
      </c>
      <c r="F137" s="243" t="s">
        <v>545</v>
      </c>
      <c r="G137" s="244" t="s">
        <v>168</v>
      </c>
      <c r="H137" s="245">
        <v>1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546</v>
      </c>
    </row>
    <row r="138" s="2" customFormat="1" ht="21.75" customHeight="1">
      <c r="A138" s="35"/>
      <c r="B138" s="36"/>
      <c r="C138" s="241" t="s">
        <v>182</v>
      </c>
      <c r="D138" s="241" t="s">
        <v>143</v>
      </c>
      <c r="E138" s="242" t="s">
        <v>547</v>
      </c>
      <c r="F138" s="243" t="s">
        <v>548</v>
      </c>
      <c r="G138" s="244" t="s">
        <v>146</v>
      </c>
      <c r="H138" s="245">
        <v>2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0.00175</v>
      </c>
      <c r="R138" s="251">
        <f>Q138*H138</f>
        <v>0.0035000000000000001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549</v>
      </c>
    </row>
    <row r="139" s="2" customFormat="1" ht="21.75" customHeight="1">
      <c r="A139" s="35"/>
      <c r="B139" s="36"/>
      <c r="C139" s="241" t="s">
        <v>189</v>
      </c>
      <c r="D139" s="241" t="s">
        <v>143</v>
      </c>
      <c r="E139" s="242" t="s">
        <v>550</v>
      </c>
      <c r="F139" s="243" t="s">
        <v>551</v>
      </c>
      <c r="G139" s="244" t="s">
        <v>146</v>
      </c>
      <c r="H139" s="245">
        <v>5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0.0031199999999999999</v>
      </c>
      <c r="R139" s="251">
        <f>Q139*H139</f>
        <v>0.015599999999999999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552</v>
      </c>
    </row>
    <row r="140" s="2" customFormat="1" ht="21.75" customHeight="1">
      <c r="A140" s="35"/>
      <c r="B140" s="36"/>
      <c r="C140" s="241" t="s">
        <v>193</v>
      </c>
      <c r="D140" s="241" t="s">
        <v>143</v>
      </c>
      <c r="E140" s="242" t="s">
        <v>553</v>
      </c>
      <c r="F140" s="243" t="s">
        <v>554</v>
      </c>
      <c r="G140" s="244" t="s">
        <v>146</v>
      </c>
      <c r="H140" s="245">
        <v>50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0.0065300000000000002</v>
      </c>
      <c r="R140" s="251">
        <f>Q140*H140</f>
        <v>0.32650000000000001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555</v>
      </c>
    </row>
    <row r="141" s="2" customFormat="1" ht="21.75" customHeight="1">
      <c r="A141" s="35"/>
      <c r="B141" s="36"/>
      <c r="C141" s="241" t="s">
        <v>199</v>
      </c>
      <c r="D141" s="241" t="s">
        <v>143</v>
      </c>
      <c r="E141" s="242" t="s">
        <v>556</v>
      </c>
      <c r="F141" s="243" t="s">
        <v>557</v>
      </c>
      <c r="G141" s="244" t="s">
        <v>146</v>
      </c>
      <c r="H141" s="245">
        <v>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0.01081</v>
      </c>
      <c r="R141" s="251">
        <f>Q141*H141</f>
        <v>0.01081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558</v>
      </c>
    </row>
    <row r="142" s="2" customFormat="1" ht="21.75" customHeight="1">
      <c r="A142" s="35"/>
      <c r="B142" s="36"/>
      <c r="C142" s="241" t="s">
        <v>205</v>
      </c>
      <c r="D142" s="241" t="s">
        <v>143</v>
      </c>
      <c r="E142" s="242" t="s">
        <v>559</v>
      </c>
      <c r="F142" s="243" t="s">
        <v>560</v>
      </c>
      <c r="G142" s="244" t="s">
        <v>168</v>
      </c>
      <c r="H142" s="245">
        <v>1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561</v>
      </c>
    </row>
    <row r="143" s="2" customFormat="1" ht="21.75" customHeight="1">
      <c r="A143" s="35"/>
      <c r="B143" s="36"/>
      <c r="C143" s="241" t="s">
        <v>8</v>
      </c>
      <c r="D143" s="241" t="s">
        <v>143</v>
      </c>
      <c r="E143" s="242" t="s">
        <v>562</v>
      </c>
      <c r="F143" s="243" t="s">
        <v>563</v>
      </c>
      <c r="G143" s="244" t="s">
        <v>168</v>
      </c>
      <c r="H143" s="245">
        <v>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147</v>
      </c>
      <c r="AT143" s="253" t="s">
        <v>143</v>
      </c>
      <c r="AU143" s="253" t="s">
        <v>84</v>
      </c>
      <c r="AY143" s="14" t="s">
        <v>140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147</v>
      </c>
      <c r="BM143" s="253" t="s">
        <v>564</v>
      </c>
    </row>
    <row r="144" s="2" customFormat="1" ht="21.75" customHeight="1">
      <c r="A144" s="35"/>
      <c r="B144" s="36"/>
      <c r="C144" s="241" t="s">
        <v>147</v>
      </c>
      <c r="D144" s="241" t="s">
        <v>143</v>
      </c>
      <c r="E144" s="242" t="s">
        <v>565</v>
      </c>
      <c r="F144" s="243" t="s">
        <v>566</v>
      </c>
      <c r="G144" s="244" t="s">
        <v>146</v>
      </c>
      <c r="H144" s="245">
        <v>1.5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567</v>
      </c>
    </row>
    <row r="145" s="2" customFormat="1" ht="21.75" customHeight="1">
      <c r="A145" s="35"/>
      <c r="B145" s="36"/>
      <c r="C145" s="241" t="s">
        <v>271</v>
      </c>
      <c r="D145" s="241" t="s">
        <v>143</v>
      </c>
      <c r="E145" s="242" t="s">
        <v>568</v>
      </c>
      <c r="F145" s="243" t="s">
        <v>569</v>
      </c>
      <c r="G145" s="244" t="s">
        <v>168</v>
      </c>
      <c r="H145" s="245">
        <v>1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147</v>
      </c>
      <c r="AT145" s="253" t="s">
        <v>143</v>
      </c>
      <c r="AU145" s="253" t="s">
        <v>84</v>
      </c>
      <c r="AY145" s="14" t="s">
        <v>140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147</v>
      </c>
      <c r="BM145" s="253" t="s">
        <v>570</v>
      </c>
    </row>
    <row r="146" s="2" customFormat="1" ht="21.75" customHeight="1">
      <c r="A146" s="35"/>
      <c r="B146" s="36"/>
      <c r="C146" s="241" t="s">
        <v>275</v>
      </c>
      <c r="D146" s="241" t="s">
        <v>143</v>
      </c>
      <c r="E146" s="242" t="s">
        <v>571</v>
      </c>
      <c r="F146" s="243" t="s">
        <v>572</v>
      </c>
      <c r="G146" s="244" t="s">
        <v>168</v>
      </c>
      <c r="H146" s="245">
        <v>9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147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147</v>
      </c>
      <c r="BM146" s="253" t="s">
        <v>573</v>
      </c>
    </row>
    <row r="147" s="2" customFormat="1" ht="16.5" customHeight="1">
      <c r="A147" s="35"/>
      <c r="B147" s="36"/>
      <c r="C147" s="241" t="s">
        <v>279</v>
      </c>
      <c r="D147" s="241" t="s">
        <v>143</v>
      </c>
      <c r="E147" s="242" t="s">
        <v>574</v>
      </c>
      <c r="F147" s="243" t="s">
        <v>575</v>
      </c>
      <c r="G147" s="244" t="s">
        <v>168</v>
      </c>
      <c r="H147" s="245">
        <v>2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147</v>
      </c>
      <c r="AT147" s="253" t="s">
        <v>143</v>
      </c>
      <c r="AU147" s="253" t="s">
        <v>84</v>
      </c>
      <c r="AY147" s="14" t="s">
        <v>140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147</v>
      </c>
      <c r="BM147" s="253" t="s">
        <v>576</v>
      </c>
    </row>
    <row r="148" s="2" customFormat="1" ht="16.5" customHeight="1">
      <c r="A148" s="35"/>
      <c r="B148" s="36"/>
      <c r="C148" s="241" t="s">
        <v>283</v>
      </c>
      <c r="D148" s="241" t="s">
        <v>143</v>
      </c>
      <c r="E148" s="242" t="s">
        <v>577</v>
      </c>
      <c r="F148" s="243" t="s">
        <v>578</v>
      </c>
      <c r="G148" s="244" t="s">
        <v>168</v>
      </c>
      <c r="H148" s="245">
        <v>1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147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147</v>
      </c>
      <c r="BM148" s="253" t="s">
        <v>579</v>
      </c>
    </row>
    <row r="149" s="2" customFormat="1" ht="16.5" customHeight="1">
      <c r="A149" s="35"/>
      <c r="B149" s="36"/>
      <c r="C149" s="241" t="s">
        <v>7</v>
      </c>
      <c r="D149" s="241" t="s">
        <v>143</v>
      </c>
      <c r="E149" s="242" t="s">
        <v>580</v>
      </c>
      <c r="F149" s="243" t="s">
        <v>581</v>
      </c>
      <c r="G149" s="244" t="s">
        <v>146</v>
      </c>
      <c r="H149" s="245">
        <v>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147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147</v>
      </c>
      <c r="BM149" s="253" t="s">
        <v>582</v>
      </c>
    </row>
    <row r="150" s="2" customFormat="1" ht="16.5" customHeight="1">
      <c r="A150" s="35"/>
      <c r="B150" s="36"/>
      <c r="C150" s="241" t="s">
        <v>290</v>
      </c>
      <c r="D150" s="241" t="s">
        <v>143</v>
      </c>
      <c r="E150" s="242" t="s">
        <v>583</v>
      </c>
      <c r="F150" s="243" t="s">
        <v>584</v>
      </c>
      <c r="G150" s="244" t="s">
        <v>146</v>
      </c>
      <c r="H150" s="245">
        <v>0.5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147</v>
      </c>
      <c r="AT150" s="253" t="s">
        <v>143</v>
      </c>
      <c r="AU150" s="253" t="s">
        <v>84</v>
      </c>
      <c r="AY150" s="14" t="s">
        <v>140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147</v>
      </c>
      <c r="BM150" s="253" t="s">
        <v>585</v>
      </c>
    </row>
    <row r="151" s="2" customFormat="1" ht="21.75" customHeight="1">
      <c r="A151" s="35"/>
      <c r="B151" s="36"/>
      <c r="C151" s="241" t="s">
        <v>294</v>
      </c>
      <c r="D151" s="241" t="s">
        <v>143</v>
      </c>
      <c r="E151" s="242" t="s">
        <v>586</v>
      </c>
      <c r="F151" s="243" t="s">
        <v>587</v>
      </c>
      <c r="G151" s="244" t="s">
        <v>168</v>
      </c>
      <c r="H151" s="245">
        <v>1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147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147</v>
      </c>
      <c r="BM151" s="253" t="s">
        <v>588</v>
      </c>
    </row>
    <row r="152" s="2" customFormat="1" ht="16.5" customHeight="1">
      <c r="A152" s="35"/>
      <c r="B152" s="36"/>
      <c r="C152" s="241" t="s">
        <v>298</v>
      </c>
      <c r="D152" s="241" t="s">
        <v>143</v>
      </c>
      <c r="E152" s="242" t="s">
        <v>589</v>
      </c>
      <c r="F152" s="243" t="s">
        <v>590</v>
      </c>
      <c r="G152" s="244" t="s">
        <v>168</v>
      </c>
      <c r="H152" s="245">
        <v>2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147</v>
      </c>
      <c r="AT152" s="253" t="s">
        <v>143</v>
      </c>
      <c r="AU152" s="253" t="s">
        <v>84</v>
      </c>
      <c r="AY152" s="14" t="s">
        <v>140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147</v>
      </c>
      <c r="BM152" s="253" t="s">
        <v>591</v>
      </c>
    </row>
    <row r="153" s="2" customFormat="1" ht="16.5" customHeight="1">
      <c r="A153" s="35"/>
      <c r="B153" s="36"/>
      <c r="C153" s="241" t="s">
        <v>302</v>
      </c>
      <c r="D153" s="241" t="s">
        <v>143</v>
      </c>
      <c r="E153" s="242" t="s">
        <v>592</v>
      </c>
      <c r="F153" s="243" t="s">
        <v>593</v>
      </c>
      <c r="G153" s="244" t="s">
        <v>168</v>
      </c>
      <c r="H153" s="245">
        <v>1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147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147</v>
      </c>
      <c r="BM153" s="253" t="s">
        <v>594</v>
      </c>
    </row>
    <row r="154" s="2" customFormat="1" ht="21.75" customHeight="1">
      <c r="A154" s="35"/>
      <c r="B154" s="36"/>
      <c r="C154" s="241" t="s">
        <v>306</v>
      </c>
      <c r="D154" s="241" t="s">
        <v>143</v>
      </c>
      <c r="E154" s="242" t="s">
        <v>595</v>
      </c>
      <c r="F154" s="243" t="s">
        <v>596</v>
      </c>
      <c r="G154" s="244" t="s">
        <v>168</v>
      </c>
      <c r="H154" s="245">
        <v>4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147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147</v>
      </c>
      <c r="BM154" s="253" t="s">
        <v>597</v>
      </c>
    </row>
    <row r="155" s="2" customFormat="1" ht="21.75" customHeight="1">
      <c r="A155" s="35"/>
      <c r="B155" s="36"/>
      <c r="C155" s="241" t="s">
        <v>310</v>
      </c>
      <c r="D155" s="241" t="s">
        <v>143</v>
      </c>
      <c r="E155" s="242" t="s">
        <v>598</v>
      </c>
      <c r="F155" s="243" t="s">
        <v>599</v>
      </c>
      <c r="G155" s="244" t="s">
        <v>168</v>
      </c>
      <c r="H155" s="245">
        <v>4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147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147</v>
      </c>
      <c r="BM155" s="253" t="s">
        <v>600</v>
      </c>
    </row>
    <row r="156" s="2" customFormat="1" ht="21.75" customHeight="1">
      <c r="A156" s="35"/>
      <c r="B156" s="36"/>
      <c r="C156" s="241" t="s">
        <v>314</v>
      </c>
      <c r="D156" s="241" t="s">
        <v>143</v>
      </c>
      <c r="E156" s="242" t="s">
        <v>601</v>
      </c>
      <c r="F156" s="243" t="s">
        <v>602</v>
      </c>
      <c r="G156" s="244" t="s">
        <v>168</v>
      </c>
      <c r="H156" s="245">
        <v>2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147</v>
      </c>
      <c r="AT156" s="253" t="s">
        <v>143</v>
      </c>
      <c r="AU156" s="253" t="s">
        <v>84</v>
      </c>
      <c r="AY156" s="14" t="s">
        <v>140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147</v>
      </c>
      <c r="BM156" s="253" t="s">
        <v>603</v>
      </c>
    </row>
    <row r="157" s="2" customFormat="1" ht="33" customHeight="1">
      <c r="A157" s="35"/>
      <c r="B157" s="36"/>
      <c r="C157" s="241" t="s">
        <v>320</v>
      </c>
      <c r="D157" s="241" t="s">
        <v>143</v>
      </c>
      <c r="E157" s="242" t="s">
        <v>604</v>
      </c>
      <c r="F157" s="243" t="s">
        <v>605</v>
      </c>
      <c r="G157" s="244" t="s">
        <v>168</v>
      </c>
      <c r="H157" s="245">
        <v>1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147</v>
      </c>
      <c r="AT157" s="253" t="s">
        <v>143</v>
      </c>
      <c r="AU157" s="253" t="s">
        <v>84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147</v>
      </c>
      <c r="BM157" s="253" t="s">
        <v>606</v>
      </c>
    </row>
    <row r="158" s="2" customFormat="1" ht="16.5" customHeight="1">
      <c r="A158" s="35"/>
      <c r="B158" s="36"/>
      <c r="C158" s="241" t="s">
        <v>324</v>
      </c>
      <c r="D158" s="241" t="s">
        <v>143</v>
      </c>
      <c r="E158" s="242" t="s">
        <v>607</v>
      </c>
      <c r="F158" s="243" t="s">
        <v>608</v>
      </c>
      <c r="G158" s="244" t="s">
        <v>168</v>
      </c>
      <c r="H158" s="245">
        <v>1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147</v>
      </c>
      <c r="AT158" s="253" t="s">
        <v>143</v>
      </c>
      <c r="AU158" s="253" t="s">
        <v>84</v>
      </c>
      <c r="AY158" s="14" t="s">
        <v>140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147</v>
      </c>
      <c r="BM158" s="253" t="s">
        <v>609</v>
      </c>
    </row>
    <row r="159" s="2" customFormat="1" ht="16.5" customHeight="1">
      <c r="A159" s="35"/>
      <c r="B159" s="36"/>
      <c r="C159" s="260" t="s">
        <v>328</v>
      </c>
      <c r="D159" s="260" t="s">
        <v>610</v>
      </c>
      <c r="E159" s="261" t="s">
        <v>611</v>
      </c>
      <c r="F159" s="262" t="s">
        <v>612</v>
      </c>
      <c r="G159" s="263" t="s">
        <v>168</v>
      </c>
      <c r="H159" s="264">
        <v>1</v>
      </c>
      <c r="I159" s="265"/>
      <c r="J159" s="266">
        <f>ROUND(I159*H159,2)</f>
        <v>0</v>
      </c>
      <c r="K159" s="267"/>
      <c r="L159" s="268"/>
      <c r="M159" s="269" t="s">
        <v>1</v>
      </c>
      <c r="N159" s="27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174</v>
      </c>
      <c r="AT159" s="253" t="s">
        <v>610</v>
      </c>
      <c r="AU159" s="253" t="s">
        <v>84</v>
      </c>
      <c r="AY159" s="14" t="s">
        <v>140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156</v>
      </c>
      <c r="BM159" s="253" t="s">
        <v>613</v>
      </c>
    </row>
    <row r="160" s="2" customFormat="1" ht="16.5" customHeight="1">
      <c r="A160" s="35"/>
      <c r="B160" s="36"/>
      <c r="C160" s="241" t="s">
        <v>332</v>
      </c>
      <c r="D160" s="241" t="s">
        <v>143</v>
      </c>
      <c r="E160" s="242" t="s">
        <v>614</v>
      </c>
      <c r="F160" s="243" t="s">
        <v>615</v>
      </c>
      <c r="G160" s="244" t="s">
        <v>168</v>
      </c>
      <c r="H160" s="245">
        <v>1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147</v>
      </c>
      <c r="AT160" s="253" t="s">
        <v>143</v>
      </c>
      <c r="AU160" s="253" t="s">
        <v>84</v>
      </c>
      <c r="AY160" s="14" t="s">
        <v>140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147</v>
      </c>
      <c r="BM160" s="253" t="s">
        <v>616</v>
      </c>
    </row>
    <row r="161" s="2" customFormat="1" ht="21.75" customHeight="1">
      <c r="A161" s="35"/>
      <c r="B161" s="36"/>
      <c r="C161" s="241" t="s">
        <v>336</v>
      </c>
      <c r="D161" s="241" t="s">
        <v>143</v>
      </c>
      <c r="E161" s="242" t="s">
        <v>617</v>
      </c>
      <c r="F161" s="243" t="s">
        <v>618</v>
      </c>
      <c r="G161" s="244" t="s">
        <v>168</v>
      </c>
      <c r="H161" s="245">
        <v>1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147</v>
      </c>
      <c r="AT161" s="253" t="s">
        <v>143</v>
      </c>
      <c r="AU161" s="253" t="s">
        <v>84</v>
      </c>
      <c r="AY161" s="14" t="s">
        <v>140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147</v>
      </c>
      <c r="BM161" s="253" t="s">
        <v>619</v>
      </c>
    </row>
    <row r="162" s="2" customFormat="1" ht="21.75" customHeight="1">
      <c r="A162" s="35"/>
      <c r="B162" s="36"/>
      <c r="C162" s="241" t="s">
        <v>340</v>
      </c>
      <c r="D162" s="241" t="s">
        <v>143</v>
      </c>
      <c r="E162" s="242" t="s">
        <v>620</v>
      </c>
      <c r="F162" s="243" t="s">
        <v>621</v>
      </c>
      <c r="G162" s="244" t="s">
        <v>185</v>
      </c>
      <c r="H162" s="245">
        <v>0.35599999999999998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147</v>
      </c>
      <c r="AT162" s="253" t="s">
        <v>143</v>
      </c>
      <c r="AU162" s="253" t="s">
        <v>84</v>
      </c>
      <c r="AY162" s="14" t="s">
        <v>140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147</v>
      </c>
      <c r="BM162" s="253" t="s">
        <v>622</v>
      </c>
    </row>
    <row r="163" s="12" customFormat="1" ht="22.8" customHeight="1">
      <c r="A163" s="12"/>
      <c r="B163" s="225"/>
      <c r="C163" s="226"/>
      <c r="D163" s="227" t="s">
        <v>73</v>
      </c>
      <c r="E163" s="239" t="s">
        <v>623</v>
      </c>
      <c r="F163" s="239" t="s">
        <v>624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SUM(P164:P173)</f>
        <v>0</v>
      </c>
      <c r="Q163" s="233"/>
      <c r="R163" s="234">
        <f>SUM(R164:R173)</f>
        <v>1.05</v>
      </c>
      <c r="S163" s="233"/>
      <c r="T163" s="235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84</v>
      </c>
      <c r="AT163" s="237" t="s">
        <v>73</v>
      </c>
      <c r="AU163" s="237" t="s">
        <v>82</v>
      </c>
      <c r="AY163" s="236" t="s">
        <v>140</v>
      </c>
      <c r="BK163" s="238">
        <f>SUM(BK164:BK173)</f>
        <v>0</v>
      </c>
    </row>
    <row r="164" s="2" customFormat="1" ht="16.5" customHeight="1">
      <c r="A164" s="35"/>
      <c r="B164" s="36"/>
      <c r="C164" s="241" t="s">
        <v>344</v>
      </c>
      <c r="D164" s="241" t="s">
        <v>143</v>
      </c>
      <c r="E164" s="242" t="s">
        <v>625</v>
      </c>
      <c r="F164" s="243" t="s">
        <v>626</v>
      </c>
      <c r="G164" s="244" t="s">
        <v>627</v>
      </c>
      <c r="H164" s="245">
        <v>50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156</v>
      </c>
      <c r="AT164" s="253" t="s">
        <v>143</v>
      </c>
      <c r="AU164" s="253" t="s">
        <v>84</v>
      </c>
      <c r="AY164" s="14" t="s">
        <v>140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156</v>
      </c>
      <c r="BM164" s="253" t="s">
        <v>628</v>
      </c>
    </row>
    <row r="165" s="2" customFormat="1" ht="16.5" customHeight="1">
      <c r="A165" s="35"/>
      <c r="B165" s="36"/>
      <c r="C165" s="241" t="s">
        <v>348</v>
      </c>
      <c r="D165" s="241" t="s">
        <v>143</v>
      </c>
      <c r="E165" s="242" t="s">
        <v>629</v>
      </c>
      <c r="F165" s="243" t="s">
        <v>630</v>
      </c>
      <c r="G165" s="244" t="s">
        <v>627</v>
      </c>
      <c r="H165" s="245">
        <v>35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0.014999999999999999</v>
      </c>
      <c r="R165" s="251">
        <f>Q165*H165</f>
        <v>0.52500000000000002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156</v>
      </c>
      <c r="AT165" s="253" t="s">
        <v>143</v>
      </c>
      <c r="AU165" s="253" t="s">
        <v>84</v>
      </c>
      <c r="AY165" s="14" t="s">
        <v>140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156</v>
      </c>
      <c r="BM165" s="253" t="s">
        <v>631</v>
      </c>
    </row>
    <row r="166" s="2" customFormat="1" ht="16.5" customHeight="1">
      <c r="A166" s="35"/>
      <c r="B166" s="36"/>
      <c r="C166" s="241" t="s">
        <v>352</v>
      </c>
      <c r="D166" s="241" t="s">
        <v>143</v>
      </c>
      <c r="E166" s="242" t="s">
        <v>632</v>
      </c>
      <c r="F166" s="243" t="s">
        <v>633</v>
      </c>
      <c r="G166" s="244" t="s">
        <v>627</v>
      </c>
      <c r="H166" s="245">
        <v>35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0.014999999999999999</v>
      </c>
      <c r="R166" s="251">
        <f>Q166*H166</f>
        <v>0.52500000000000002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156</v>
      </c>
      <c r="AT166" s="253" t="s">
        <v>143</v>
      </c>
      <c r="AU166" s="253" t="s">
        <v>84</v>
      </c>
      <c r="AY166" s="14" t="s">
        <v>140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156</v>
      </c>
      <c r="BM166" s="253" t="s">
        <v>634</v>
      </c>
    </row>
    <row r="167" s="2" customFormat="1" ht="16.5" customHeight="1">
      <c r="A167" s="35"/>
      <c r="B167" s="36"/>
      <c r="C167" s="241" t="s">
        <v>356</v>
      </c>
      <c r="D167" s="241" t="s">
        <v>143</v>
      </c>
      <c r="E167" s="242" t="s">
        <v>635</v>
      </c>
      <c r="F167" s="243" t="s">
        <v>636</v>
      </c>
      <c r="G167" s="244" t="s">
        <v>637</v>
      </c>
      <c r="H167" s="245">
        <v>1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156</v>
      </c>
      <c r="AT167" s="253" t="s">
        <v>143</v>
      </c>
      <c r="AU167" s="253" t="s">
        <v>84</v>
      </c>
      <c r="AY167" s="14" t="s">
        <v>140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156</v>
      </c>
      <c r="BM167" s="253" t="s">
        <v>638</v>
      </c>
    </row>
    <row r="168" s="2" customFormat="1" ht="16.5" customHeight="1">
      <c r="A168" s="35"/>
      <c r="B168" s="36"/>
      <c r="C168" s="241" t="s">
        <v>360</v>
      </c>
      <c r="D168" s="241" t="s">
        <v>143</v>
      </c>
      <c r="E168" s="242" t="s">
        <v>639</v>
      </c>
      <c r="F168" s="243" t="s">
        <v>640</v>
      </c>
      <c r="G168" s="244" t="s">
        <v>637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156</v>
      </c>
      <c r="AT168" s="253" t="s">
        <v>143</v>
      </c>
      <c r="AU168" s="253" t="s">
        <v>84</v>
      </c>
      <c r="AY168" s="14" t="s">
        <v>140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156</v>
      </c>
      <c r="BM168" s="253" t="s">
        <v>641</v>
      </c>
    </row>
    <row r="169" s="2" customFormat="1" ht="16.5" customHeight="1">
      <c r="A169" s="35"/>
      <c r="B169" s="36"/>
      <c r="C169" s="241" t="s">
        <v>364</v>
      </c>
      <c r="D169" s="241" t="s">
        <v>143</v>
      </c>
      <c r="E169" s="242" t="s">
        <v>642</v>
      </c>
      <c r="F169" s="243" t="s">
        <v>643</v>
      </c>
      <c r="G169" s="244" t="s">
        <v>637</v>
      </c>
      <c r="H169" s="245">
        <v>3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156</v>
      </c>
      <c r="AT169" s="253" t="s">
        <v>143</v>
      </c>
      <c r="AU169" s="253" t="s">
        <v>84</v>
      </c>
      <c r="AY169" s="14" t="s">
        <v>140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156</v>
      </c>
      <c r="BM169" s="253" t="s">
        <v>644</v>
      </c>
    </row>
    <row r="170" s="2" customFormat="1" ht="16.5" customHeight="1">
      <c r="A170" s="35"/>
      <c r="B170" s="36"/>
      <c r="C170" s="241" t="s">
        <v>368</v>
      </c>
      <c r="D170" s="241" t="s">
        <v>143</v>
      </c>
      <c r="E170" s="242" t="s">
        <v>645</v>
      </c>
      <c r="F170" s="243" t="s">
        <v>646</v>
      </c>
      <c r="G170" s="244" t="s">
        <v>637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156</v>
      </c>
      <c r="AT170" s="253" t="s">
        <v>143</v>
      </c>
      <c r="AU170" s="253" t="s">
        <v>84</v>
      </c>
      <c r="AY170" s="14" t="s">
        <v>140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156</v>
      </c>
      <c r="BM170" s="253" t="s">
        <v>647</v>
      </c>
    </row>
    <row r="171" s="2" customFormat="1" ht="16.5" customHeight="1">
      <c r="A171" s="35"/>
      <c r="B171" s="36"/>
      <c r="C171" s="241" t="s">
        <v>372</v>
      </c>
      <c r="D171" s="241" t="s">
        <v>143</v>
      </c>
      <c r="E171" s="242" t="s">
        <v>648</v>
      </c>
      <c r="F171" s="243" t="s">
        <v>649</v>
      </c>
      <c r="G171" s="244" t="s">
        <v>527</v>
      </c>
      <c r="H171" s="245">
        <v>50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156</v>
      </c>
      <c r="AT171" s="253" t="s">
        <v>143</v>
      </c>
      <c r="AU171" s="253" t="s">
        <v>84</v>
      </c>
      <c r="AY171" s="14" t="s">
        <v>140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156</v>
      </c>
      <c r="BM171" s="253" t="s">
        <v>650</v>
      </c>
    </row>
    <row r="172" s="2" customFormat="1" ht="21.75" customHeight="1">
      <c r="A172" s="35"/>
      <c r="B172" s="36"/>
      <c r="C172" s="241" t="s">
        <v>376</v>
      </c>
      <c r="D172" s="241" t="s">
        <v>143</v>
      </c>
      <c r="E172" s="242" t="s">
        <v>651</v>
      </c>
      <c r="F172" s="243" t="s">
        <v>652</v>
      </c>
      <c r="G172" s="244" t="s">
        <v>168</v>
      </c>
      <c r="H172" s="245">
        <v>4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156</v>
      </c>
      <c r="AT172" s="253" t="s">
        <v>143</v>
      </c>
      <c r="AU172" s="253" t="s">
        <v>84</v>
      </c>
      <c r="AY172" s="14" t="s">
        <v>140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156</v>
      </c>
      <c r="BM172" s="253" t="s">
        <v>653</v>
      </c>
    </row>
    <row r="173" s="2" customFormat="1" ht="16.5" customHeight="1">
      <c r="A173" s="35"/>
      <c r="B173" s="36"/>
      <c r="C173" s="241" t="s">
        <v>380</v>
      </c>
      <c r="D173" s="241" t="s">
        <v>143</v>
      </c>
      <c r="E173" s="242" t="s">
        <v>654</v>
      </c>
      <c r="F173" s="243" t="s">
        <v>655</v>
      </c>
      <c r="G173" s="244" t="s">
        <v>627</v>
      </c>
      <c r="H173" s="245">
        <v>50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156</v>
      </c>
      <c r="AT173" s="253" t="s">
        <v>143</v>
      </c>
      <c r="AU173" s="253" t="s">
        <v>84</v>
      </c>
      <c r="AY173" s="14" t="s">
        <v>140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156</v>
      </c>
      <c r="BM173" s="253" t="s">
        <v>656</v>
      </c>
    </row>
    <row r="174" s="12" customFormat="1" ht="25.92" customHeight="1">
      <c r="A174" s="12"/>
      <c r="B174" s="225"/>
      <c r="C174" s="226"/>
      <c r="D174" s="227" t="s">
        <v>73</v>
      </c>
      <c r="E174" s="228" t="s">
        <v>197</v>
      </c>
      <c r="F174" s="228" t="s">
        <v>198</v>
      </c>
      <c r="G174" s="226"/>
      <c r="H174" s="226"/>
      <c r="I174" s="229"/>
      <c r="J174" s="230">
        <f>BK174</f>
        <v>0</v>
      </c>
      <c r="K174" s="226"/>
      <c r="L174" s="231"/>
      <c r="M174" s="232"/>
      <c r="N174" s="233"/>
      <c r="O174" s="233"/>
      <c r="P174" s="234">
        <f>P175</f>
        <v>0</v>
      </c>
      <c r="Q174" s="233"/>
      <c r="R174" s="234">
        <f>R175</f>
        <v>0</v>
      </c>
      <c r="S174" s="233"/>
      <c r="T174" s="235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6" t="s">
        <v>156</v>
      </c>
      <c r="AT174" s="237" t="s">
        <v>73</v>
      </c>
      <c r="AU174" s="237" t="s">
        <v>74</v>
      </c>
      <c r="AY174" s="236" t="s">
        <v>140</v>
      </c>
      <c r="BK174" s="238">
        <f>BK175</f>
        <v>0</v>
      </c>
    </row>
    <row r="175" s="2" customFormat="1" ht="21.75" customHeight="1">
      <c r="A175" s="35"/>
      <c r="B175" s="36"/>
      <c r="C175" s="241" t="s">
        <v>384</v>
      </c>
      <c r="D175" s="241" t="s">
        <v>143</v>
      </c>
      <c r="E175" s="242" t="s">
        <v>657</v>
      </c>
      <c r="F175" s="243" t="s">
        <v>658</v>
      </c>
      <c r="G175" s="244" t="s">
        <v>202</v>
      </c>
      <c r="H175" s="245">
        <v>25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203</v>
      </c>
      <c r="AT175" s="253" t="s">
        <v>143</v>
      </c>
      <c r="AU175" s="253" t="s">
        <v>82</v>
      </c>
      <c r="AY175" s="14" t="s">
        <v>140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203</v>
      </c>
      <c r="BM175" s="253" t="s">
        <v>659</v>
      </c>
    </row>
    <row r="176" s="12" customFormat="1" ht="25.92" customHeight="1">
      <c r="A176" s="12"/>
      <c r="B176" s="225"/>
      <c r="C176" s="226"/>
      <c r="D176" s="227" t="s">
        <v>73</v>
      </c>
      <c r="E176" s="228" t="s">
        <v>660</v>
      </c>
      <c r="F176" s="228" t="s">
        <v>661</v>
      </c>
      <c r="G176" s="226"/>
      <c r="H176" s="226"/>
      <c r="I176" s="229"/>
      <c r="J176" s="230">
        <f>BK176</f>
        <v>0</v>
      </c>
      <c r="K176" s="226"/>
      <c r="L176" s="231"/>
      <c r="M176" s="232"/>
      <c r="N176" s="233"/>
      <c r="O176" s="233"/>
      <c r="P176" s="234">
        <f>P177</f>
        <v>0</v>
      </c>
      <c r="Q176" s="233"/>
      <c r="R176" s="234">
        <f>R177</f>
        <v>0</v>
      </c>
      <c r="S176" s="233"/>
      <c r="T176" s="235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6" t="s">
        <v>161</v>
      </c>
      <c r="AT176" s="237" t="s">
        <v>73</v>
      </c>
      <c r="AU176" s="237" t="s">
        <v>74</v>
      </c>
      <c r="AY176" s="236" t="s">
        <v>140</v>
      </c>
      <c r="BK176" s="238">
        <f>BK177</f>
        <v>0</v>
      </c>
    </row>
    <row r="177" s="12" customFormat="1" ht="22.8" customHeight="1">
      <c r="A177" s="12"/>
      <c r="B177" s="225"/>
      <c r="C177" s="226"/>
      <c r="D177" s="227" t="s">
        <v>73</v>
      </c>
      <c r="E177" s="239" t="s">
        <v>662</v>
      </c>
      <c r="F177" s="239" t="s">
        <v>663</v>
      </c>
      <c r="G177" s="226"/>
      <c r="H177" s="226"/>
      <c r="I177" s="229"/>
      <c r="J177" s="240">
        <f>BK177</f>
        <v>0</v>
      </c>
      <c r="K177" s="226"/>
      <c r="L177" s="231"/>
      <c r="M177" s="232"/>
      <c r="N177" s="233"/>
      <c r="O177" s="233"/>
      <c r="P177" s="234">
        <f>P178</f>
        <v>0</v>
      </c>
      <c r="Q177" s="233"/>
      <c r="R177" s="234">
        <f>R178</f>
        <v>0</v>
      </c>
      <c r="S177" s="233"/>
      <c r="T177" s="235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6" t="s">
        <v>161</v>
      </c>
      <c r="AT177" s="237" t="s">
        <v>73</v>
      </c>
      <c r="AU177" s="237" t="s">
        <v>82</v>
      </c>
      <c r="AY177" s="236" t="s">
        <v>140</v>
      </c>
      <c r="BK177" s="238">
        <f>BK178</f>
        <v>0</v>
      </c>
    </row>
    <row r="178" s="2" customFormat="1" ht="16.5" customHeight="1">
      <c r="A178" s="35"/>
      <c r="B178" s="36"/>
      <c r="C178" s="241" t="s">
        <v>388</v>
      </c>
      <c r="D178" s="241" t="s">
        <v>143</v>
      </c>
      <c r="E178" s="242" t="s">
        <v>664</v>
      </c>
      <c r="F178" s="243" t="s">
        <v>665</v>
      </c>
      <c r="G178" s="244" t="s">
        <v>666</v>
      </c>
      <c r="H178" s="245">
        <v>1</v>
      </c>
      <c r="I178" s="246"/>
      <c r="J178" s="247">
        <f>ROUND(I178*H178,2)</f>
        <v>0</v>
      </c>
      <c r="K178" s="248"/>
      <c r="L178" s="41"/>
      <c r="M178" s="255" t="s">
        <v>1</v>
      </c>
      <c r="N178" s="256" t="s">
        <v>39</v>
      </c>
      <c r="O178" s="257"/>
      <c r="P178" s="258">
        <f>O178*H178</f>
        <v>0</v>
      </c>
      <c r="Q178" s="258">
        <v>0</v>
      </c>
      <c r="R178" s="258">
        <f>Q178*H178</f>
        <v>0</v>
      </c>
      <c r="S178" s="258">
        <v>0</v>
      </c>
      <c r="T178" s="25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667</v>
      </c>
      <c r="AT178" s="253" t="s">
        <v>143</v>
      </c>
      <c r="AU178" s="253" t="s">
        <v>84</v>
      </c>
      <c r="AY178" s="14" t="s">
        <v>140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82</v>
      </c>
      <c r="BK178" s="254">
        <f>ROUND(I178*H178,2)</f>
        <v>0</v>
      </c>
      <c r="BL178" s="14" t="s">
        <v>667</v>
      </c>
      <c r="BM178" s="253" t="s">
        <v>668</v>
      </c>
    </row>
    <row r="179" s="2" customFormat="1" ht="6.96" customHeight="1">
      <c r="A179" s="35"/>
      <c r="B179" s="63"/>
      <c r="C179" s="64"/>
      <c r="D179" s="64"/>
      <c r="E179" s="64"/>
      <c r="F179" s="64"/>
      <c r="G179" s="64"/>
      <c r="H179" s="64"/>
      <c r="I179" s="189"/>
      <c r="J179" s="64"/>
      <c r="K179" s="64"/>
      <c r="L179" s="41"/>
      <c r="M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</row>
  </sheetData>
  <sheetProtection sheet="1" autoFilter="0" formatColumns="0" formatRows="0" objects="1" scenarios="1" spinCount="100000" saltValue="OVFGRosoO9pKYgxqHKjmxL0DwDpz4mhAx/vJRSW5XtEt2Ph24WpYlHytozhCfLnGpYmxkBst6Pd+lTUrkLFhLw==" hashValue="WbyV5Xet8Xp9w5TSIapPSr8ilNKoQt5rFyaYU640Naoj8qaRzIo1M+r6G16cQiThBZ4ssFCf88jgEoUrKPABZw==" algorithmName="SHA-512" password="CC35"/>
  <autoFilter ref="C125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512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669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ROUND((SUM(BE126:BE160)),  2)</f>
        <v>0</v>
      </c>
      <c r="G35" s="35"/>
      <c r="H35" s="35"/>
      <c r="I35" s="168">
        <v>0.20999999999999999</v>
      </c>
      <c r="J35" s="167">
        <f>ROUND(((SUM(BE126:BE160))*I35),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ROUND((SUM(BF126:BF160)),  2)</f>
        <v>0</v>
      </c>
      <c r="G36" s="35"/>
      <c r="H36" s="35"/>
      <c r="I36" s="168">
        <v>0.14999999999999999</v>
      </c>
      <c r="J36" s="167">
        <f>ROUND(((SUM(BF126:BF160))*I36),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ROUND((SUM(BG126:BG160)),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ROUND((SUM(BH126:BH160)),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ROUND((SUM(BI126:BI160)),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512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vzt2 - vzduchotechnika OU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121</v>
      </c>
      <c r="E99" s="202"/>
      <c r="F99" s="202"/>
      <c r="G99" s="202"/>
      <c r="H99" s="202"/>
      <c r="I99" s="203"/>
      <c r="J99" s="204">
        <f>J127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514</v>
      </c>
      <c r="E100" s="208"/>
      <c r="F100" s="208"/>
      <c r="G100" s="208"/>
      <c r="H100" s="208"/>
      <c r="I100" s="209"/>
      <c r="J100" s="210">
        <f>J128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515</v>
      </c>
      <c r="E101" s="208"/>
      <c r="F101" s="208"/>
      <c r="G101" s="208"/>
      <c r="H101" s="208"/>
      <c r="I101" s="209"/>
      <c r="J101" s="210">
        <f>J145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124</v>
      </c>
      <c r="E102" s="202"/>
      <c r="F102" s="202"/>
      <c r="G102" s="202"/>
      <c r="H102" s="202"/>
      <c r="I102" s="203"/>
      <c r="J102" s="204">
        <f>J156</f>
        <v>0</v>
      </c>
      <c r="K102" s="200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9"/>
      <c r="C103" s="200"/>
      <c r="D103" s="201" t="s">
        <v>516</v>
      </c>
      <c r="E103" s="202"/>
      <c r="F103" s="202"/>
      <c r="G103" s="202"/>
      <c r="H103" s="202"/>
      <c r="I103" s="203"/>
      <c r="J103" s="204">
        <f>J158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6"/>
      <c r="C104" s="130"/>
      <c r="D104" s="207" t="s">
        <v>517</v>
      </c>
      <c r="E104" s="208"/>
      <c r="F104" s="208"/>
      <c r="G104" s="208"/>
      <c r="H104" s="208"/>
      <c r="I104" s="209"/>
      <c r="J104" s="210">
        <f>J159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9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2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125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93" t="str">
        <f>E7</f>
        <v>STARÉ MÍSTO - Stavební úpravy budovy obecního úřadu, Přestavba na požární zbrojnici se zázemím</v>
      </c>
      <c r="F114" s="29"/>
      <c r="G114" s="29"/>
      <c r="H114" s="29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114</v>
      </c>
      <c r="D115" s="19"/>
      <c r="E115" s="19"/>
      <c r="F115" s="19"/>
      <c r="G115" s="19"/>
      <c r="H115" s="19"/>
      <c r="I115" s="143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93" t="s">
        <v>512</v>
      </c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210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E11</f>
        <v>vzt2 - vzduchotechnika OU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Obec Staré Místo</v>
      </c>
      <c r="G120" s="37"/>
      <c r="H120" s="37"/>
      <c r="I120" s="153" t="s">
        <v>22</v>
      </c>
      <c r="J120" s="76" t="str">
        <f>IF(J14="","",J14)</f>
        <v>16. 7. 2020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153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153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12"/>
      <c r="B125" s="213"/>
      <c r="C125" s="214" t="s">
        <v>126</v>
      </c>
      <c r="D125" s="215" t="s">
        <v>59</v>
      </c>
      <c r="E125" s="215" t="s">
        <v>55</v>
      </c>
      <c r="F125" s="215" t="s">
        <v>56</v>
      </c>
      <c r="G125" s="215" t="s">
        <v>127</v>
      </c>
      <c r="H125" s="215" t="s">
        <v>128</v>
      </c>
      <c r="I125" s="216" t="s">
        <v>129</v>
      </c>
      <c r="J125" s="217" t="s">
        <v>118</v>
      </c>
      <c r="K125" s="218" t="s">
        <v>130</v>
      </c>
      <c r="L125" s="219"/>
      <c r="M125" s="97" t="s">
        <v>1</v>
      </c>
      <c r="N125" s="98" t="s">
        <v>38</v>
      </c>
      <c r="O125" s="98" t="s">
        <v>131</v>
      </c>
      <c r="P125" s="98" t="s">
        <v>132</v>
      </c>
      <c r="Q125" s="98" t="s">
        <v>133</v>
      </c>
      <c r="R125" s="98" t="s">
        <v>134</v>
      </c>
      <c r="S125" s="98" t="s">
        <v>135</v>
      </c>
      <c r="T125" s="99" t="s">
        <v>136</v>
      </c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</row>
    <row r="126" s="2" customFormat="1" ht="22.8" customHeight="1">
      <c r="A126" s="35"/>
      <c r="B126" s="36"/>
      <c r="C126" s="104" t="s">
        <v>137</v>
      </c>
      <c r="D126" s="37"/>
      <c r="E126" s="37"/>
      <c r="F126" s="37"/>
      <c r="G126" s="37"/>
      <c r="H126" s="37"/>
      <c r="I126" s="151"/>
      <c r="J126" s="220">
        <f>BK126</f>
        <v>0</v>
      </c>
      <c r="K126" s="37"/>
      <c r="L126" s="41"/>
      <c r="M126" s="100"/>
      <c r="N126" s="221"/>
      <c r="O126" s="101"/>
      <c r="P126" s="222">
        <f>P127+P156+P158</f>
        <v>0</v>
      </c>
      <c r="Q126" s="101"/>
      <c r="R126" s="222">
        <f>R127+R156+R158</f>
        <v>0.56984999999999997</v>
      </c>
      <c r="S126" s="101"/>
      <c r="T126" s="223">
        <f>T127+T156+T158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120</v>
      </c>
      <c r="BK126" s="224">
        <f>BK127+BK156+BK158</f>
        <v>0</v>
      </c>
    </row>
    <row r="127" s="12" customFormat="1" ht="25.92" customHeight="1">
      <c r="A127" s="12"/>
      <c r="B127" s="225"/>
      <c r="C127" s="226"/>
      <c r="D127" s="227" t="s">
        <v>73</v>
      </c>
      <c r="E127" s="228" t="s">
        <v>138</v>
      </c>
      <c r="F127" s="228" t="s">
        <v>139</v>
      </c>
      <c r="G127" s="226"/>
      <c r="H127" s="226"/>
      <c r="I127" s="229"/>
      <c r="J127" s="230">
        <f>BK127</f>
        <v>0</v>
      </c>
      <c r="K127" s="226"/>
      <c r="L127" s="231"/>
      <c r="M127" s="232"/>
      <c r="N127" s="233"/>
      <c r="O127" s="233"/>
      <c r="P127" s="234">
        <f>P128+P145</f>
        <v>0</v>
      </c>
      <c r="Q127" s="233"/>
      <c r="R127" s="234">
        <f>R128+R145</f>
        <v>0.56984999999999997</v>
      </c>
      <c r="S127" s="233"/>
      <c r="T127" s="235">
        <f>T128+T145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84</v>
      </c>
      <c r="AT127" s="237" t="s">
        <v>73</v>
      </c>
      <c r="AU127" s="237" t="s">
        <v>74</v>
      </c>
      <c r="AY127" s="236" t="s">
        <v>140</v>
      </c>
      <c r="BK127" s="238">
        <f>BK128+BK145</f>
        <v>0</v>
      </c>
    </row>
    <row r="128" s="12" customFormat="1" ht="22.8" customHeight="1">
      <c r="A128" s="12"/>
      <c r="B128" s="225"/>
      <c r="C128" s="226"/>
      <c r="D128" s="227" t="s">
        <v>73</v>
      </c>
      <c r="E128" s="239" t="s">
        <v>518</v>
      </c>
      <c r="F128" s="239" t="s">
        <v>96</v>
      </c>
      <c r="G128" s="226"/>
      <c r="H128" s="226"/>
      <c r="I128" s="229"/>
      <c r="J128" s="240">
        <f>BK128</f>
        <v>0</v>
      </c>
      <c r="K128" s="226"/>
      <c r="L128" s="231"/>
      <c r="M128" s="232"/>
      <c r="N128" s="233"/>
      <c r="O128" s="233"/>
      <c r="P128" s="234">
        <f>SUM(P129:P144)</f>
        <v>0</v>
      </c>
      <c r="Q128" s="233"/>
      <c r="R128" s="234">
        <f>SUM(R129:R144)</f>
        <v>0.11985</v>
      </c>
      <c r="S128" s="233"/>
      <c r="T128" s="235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84</v>
      </c>
      <c r="AT128" s="237" t="s">
        <v>73</v>
      </c>
      <c r="AU128" s="237" t="s">
        <v>82</v>
      </c>
      <c r="AY128" s="236" t="s">
        <v>140</v>
      </c>
      <c r="BK128" s="238">
        <f>SUM(BK129:BK144)</f>
        <v>0</v>
      </c>
    </row>
    <row r="129" s="2" customFormat="1" ht="16.5" customHeight="1">
      <c r="A129" s="35"/>
      <c r="B129" s="36"/>
      <c r="C129" s="241" t="s">
        <v>82</v>
      </c>
      <c r="D129" s="241" t="s">
        <v>143</v>
      </c>
      <c r="E129" s="242" t="s">
        <v>522</v>
      </c>
      <c r="F129" s="243" t="s">
        <v>523</v>
      </c>
      <c r="G129" s="244" t="s">
        <v>168</v>
      </c>
      <c r="H129" s="245">
        <v>3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147</v>
      </c>
      <c r="AT129" s="253" t="s">
        <v>143</v>
      </c>
      <c r="AU129" s="253" t="s">
        <v>84</v>
      </c>
      <c r="AY129" s="14" t="s">
        <v>140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147</v>
      </c>
      <c r="BM129" s="253" t="s">
        <v>670</v>
      </c>
    </row>
    <row r="130" s="2" customFormat="1" ht="16.5" customHeight="1">
      <c r="A130" s="35"/>
      <c r="B130" s="36"/>
      <c r="C130" s="241" t="s">
        <v>84</v>
      </c>
      <c r="D130" s="241" t="s">
        <v>143</v>
      </c>
      <c r="E130" s="242" t="s">
        <v>525</v>
      </c>
      <c r="F130" s="243" t="s">
        <v>526</v>
      </c>
      <c r="G130" s="244" t="s">
        <v>527</v>
      </c>
      <c r="H130" s="245">
        <v>20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156</v>
      </c>
      <c r="AT130" s="253" t="s">
        <v>143</v>
      </c>
      <c r="AU130" s="253" t="s">
        <v>84</v>
      </c>
      <c r="AY130" s="14" t="s">
        <v>140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156</v>
      </c>
      <c r="BM130" s="253" t="s">
        <v>671</v>
      </c>
    </row>
    <row r="131" s="2" customFormat="1" ht="16.5" customHeight="1">
      <c r="A131" s="35"/>
      <c r="B131" s="36"/>
      <c r="C131" s="241" t="s">
        <v>152</v>
      </c>
      <c r="D131" s="241" t="s">
        <v>143</v>
      </c>
      <c r="E131" s="242" t="s">
        <v>532</v>
      </c>
      <c r="F131" s="243" t="s">
        <v>533</v>
      </c>
      <c r="G131" s="244" t="s">
        <v>168</v>
      </c>
      <c r="H131" s="245">
        <v>13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147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147</v>
      </c>
      <c r="BM131" s="253" t="s">
        <v>672</v>
      </c>
    </row>
    <row r="132" s="2" customFormat="1" ht="16.5" customHeight="1">
      <c r="A132" s="35"/>
      <c r="B132" s="36"/>
      <c r="C132" s="241" t="s">
        <v>156</v>
      </c>
      <c r="D132" s="241" t="s">
        <v>143</v>
      </c>
      <c r="E132" s="242" t="s">
        <v>541</v>
      </c>
      <c r="F132" s="243" t="s">
        <v>542</v>
      </c>
      <c r="G132" s="244" t="s">
        <v>168</v>
      </c>
      <c r="H132" s="245">
        <v>1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147</v>
      </c>
      <c r="AT132" s="253" t="s">
        <v>143</v>
      </c>
      <c r="AU132" s="253" t="s">
        <v>84</v>
      </c>
      <c r="AY132" s="14" t="s">
        <v>140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147</v>
      </c>
      <c r="BM132" s="253" t="s">
        <v>673</v>
      </c>
    </row>
    <row r="133" s="2" customFormat="1" ht="21.75" customHeight="1">
      <c r="A133" s="35"/>
      <c r="B133" s="36"/>
      <c r="C133" s="241" t="s">
        <v>161</v>
      </c>
      <c r="D133" s="241" t="s">
        <v>143</v>
      </c>
      <c r="E133" s="242" t="s">
        <v>547</v>
      </c>
      <c r="F133" s="243" t="s">
        <v>548</v>
      </c>
      <c r="G133" s="244" t="s">
        <v>146</v>
      </c>
      <c r="H133" s="245">
        <v>15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0.00175</v>
      </c>
      <c r="R133" s="251">
        <f>Q133*H133</f>
        <v>0.026249999999999999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147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147</v>
      </c>
      <c r="BM133" s="253" t="s">
        <v>674</v>
      </c>
    </row>
    <row r="134" s="2" customFormat="1" ht="21.75" customHeight="1">
      <c r="A134" s="35"/>
      <c r="B134" s="36"/>
      <c r="C134" s="241" t="s">
        <v>165</v>
      </c>
      <c r="D134" s="241" t="s">
        <v>143</v>
      </c>
      <c r="E134" s="242" t="s">
        <v>550</v>
      </c>
      <c r="F134" s="243" t="s">
        <v>551</v>
      </c>
      <c r="G134" s="244" t="s">
        <v>146</v>
      </c>
      <c r="H134" s="245">
        <v>30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0.0031199999999999999</v>
      </c>
      <c r="R134" s="251">
        <f>Q134*H134</f>
        <v>0.093600000000000003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147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147</v>
      </c>
      <c r="BM134" s="253" t="s">
        <v>675</v>
      </c>
    </row>
    <row r="135" s="2" customFormat="1" ht="21.75" customHeight="1">
      <c r="A135" s="35"/>
      <c r="B135" s="36"/>
      <c r="C135" s="241" t="s">
        <v>170</v>
      </c>
      <c r="D135" s="241" t="s">
        <v>143</v>
      </c>
      <c r="E135" s="242" t="s">
        <v>562</v>
      </c>
      <c r="F135" s="243" t="s">
        <v>563</v>
      </c>
      <c r="G135" s="244" t="s">
        <v>168</v>
      </c>
      <c r="H135" s="245">
        <v>2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147</v>
      </c>
      <c r="AT135" s="253" t="s">
        <v>143</v>
      </c>
      <c r="AU135" s="253" t="s">
        <v>84</v>
      </c>
      <c r="AY135" s="14" t="s">
        <v>140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147</v>
      </c>
      <c r="BM135" s="253" t="s">
        <v>676</v>
      </c>
    </row>
    <row r="136" s="2" customFormat="1" ht="21.75" customHeight="1">
      <c r="A136" s="35"/>
      <c r="B136" s="36"/>
      <c r="C136" s="241" t="s">
        <v>174</v>
      </c>
      <c r="D136" s="241" t="s">
        <v>143</v>
      </c>
      <c r="E136" s="242" t="s">
        <v>565</v>
      </c>
      <c r="F136" s="243" t="s">
        <v>566</v>
      </c>
      <c r="G136" s="244" t="s">
        <v>146</v>
      </c>
      <c r="H136" s="245">
        <v>7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147</v>
      </c>
      <c r="AT136" s="253" t="s">
        <v>143</v>
      </c>
      <c r="AU136" s="253" t="s">
        <v>84</v>
      </c>
      <c r="AY136" s="14" t="s">
        <v>140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147</v>
      </c>
      <c r="BM136" s="253" t="s">
        <v>677</v>
      </c>
    </row>
    <row r="137" s="2" customFormat="1" ht="21.75" customHeight="1">
      <c r="A137" s="35"/>
      <c r="B137" s="36"/>
      <c r="C137" s="241" t="s">
        <v>178</v>
      </c>
      <c r="D137" s="241" t="s">
        <v>143</v>
      </c>
      <c r="E137" s="242" t="s">
        <v>571</v>
      </c>
      <c r="F137" s="243" t="s">
        <v>572</v>
      </c>
      <c r="G137" s="244" t="s">
        <v>168</v>
      </c>
      <c r="H137" s="245">
        <v>13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678</v>
      </c>
    </row>
    <row r="138" s="2" customFormat="1" ht="16.5" customHeight="1">
      <c r="A138" s="35"/>
      <c r="B138" s="36"/>
      <c r="C138" s="241" t="s">
        <v>182</v>
      </c>
      <c r="D138" s="241" t="s">
        <v>143</v>
      </c>
      <c r="E138" s="242" t="s">
        <v>574</v>
      </c>
      <c r="F138" s="243" t="s">
        <v>575</v>
      </c>
      <c r="G138" s="244" t="s">
        <v>168</v>
      </c>
      <c r="H138" s="245">
        <v>13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679</v>
      </c>
    </row>
    <row r="139" s="2" customFormat="1" ht="16.5" customHeight="1">
      <c r="A139" s="35"/>
      <c r="B139" s="36"/>
      <c r="C139" s="241" t="s">
        <v>189</v>
      </c>
      <c r="D139" s="241" t="s">
        <v>143</v>
      </c>
      <c r="E139" s="242" t="s">
        <v>580</v>
      </c>
      <c r="F139" s="243" t="s">
        <v>581</v>
      </c>
      <c r="G139" s="244" t="s">
        <v>146</v>
      </c>
      <c r="H139" s="245">
        <v>7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680</v>
      </c>
    </row>
    <row r="140" s="2" customFormat="1" ht="16.5" customHeight="1">
      <c r="A140" s="35"/>
      <c r="B140" s="36"/>
      <c r="C140" s="241" t="s">
        <v>193</v>
      </c>
      <c r="D140" s="241" t="s">
        <v>143</v>
      </c>
      <c r="E140" s="242" t="s">
        <v>681</v>
      </c>
      <c r="F140" s="243" t="s">
        <v>682</v>
      </c>
      <c r="G140" s="244" t="s">
        <v>168</v>
      </c>
      <c r="H140" s="245">
        <v>1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683</v>
      </c>
    </row>
    <row r="141" s="2" customFormat="1" ht="16.5" customHeight="1">
      <c r="A141" s="35"/>
      <c r="B141" s="36"/>
      <c r="C141" s="241" t="s">
        <v>199</v>
      </c>
      <c r="D141" s="241" t="s">
        <v>143</v>
      </c>
      <c r="E141" s="242" t="s">
        <v>684</v>
      </c>
      <c r="F141" s="243" t="s">
        <v>685</v>
      </c>
      <c r="G141" s="244" t="s">
        <v>168</v>
      </c>
      <c r="H141" s="245">
        <v>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686</v>
      </c>
    </row>
    <row r="142" s="2" customFormat="1" ht="16.5" customHeight="1">
      <c r="A142" s="35"/>
      <c r="B142" s="36"/>
      <c r="C142" s="241" t="s">
        <v>205</v>
      </c>
      <c r="D142" s="241" t="s">
        <v>143</v>
      </c>
      <c r="E142" s="242" t="s">
        <v>687</v>
      </c>
      <c r="F142" s="243" t="s">
        <v>688</v>
      </c>
      <c r="G142" s="244" t="s">
        <v>168</v>
      </c>
      <c r="H142" s="245">
        <v>2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689</v>
      </c>
    </row>
    <row r="143" s="2" customFormat="1" ht="21.75" customHeight="1">
      <c r="A143" s="35"/>
      <c r="B143" s="36"/>
      <c r="C143" s="241" t="s">
        <v>8</v>
      </c>
      <c r="D143" s="241" t="s">
        <v>143</v>
      </c>
      <c r="E143" s="242" t="s">
        <v>690</v>
      </c>
      <c r="F143" s="243" t="s">
        <v>691</v>
      </c>
      <c r="G143" s="244" t="s">
        <v>168</v>
      </c>
      <c r="H143" s="245">
        <v>2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147</v>
      </c>
      <c r="AT143" s="253" t="s">
        <v>143</v>
      </c>
      <c r="AU143" s="253" t="s">
        <v>84</v>
      </c>
      <c r="AY143" s="14" t="s">
        <v>140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147</v>
      </c>
      <c r="BM143" s="253" t="s">
        <v>692</v>
      </c>
    </row>
    <row r="144" s="2" customFormat="1" ht="21.75" customHeight="1">
      <c r="A144" s="35"/>
      <c r="B144" s="36"/>
      <c r="C144" s="241" t="s">
        <v>147</v>
      </c>
      <c r="D144" s="241" t="s">
        <v>143</v>
      </c>
      <c r="E144" s="242" t="s">
        <v>620</v>
      </c>
      <c r="F144" s="243" t="s">
        <v>621</v>
      </c>
      <c r="G144" s="244" t="s">
        <v>185</v>
      </c>
      <c r="H144" s="245">
        <v>0.12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693</v>
      </c>
    </row>
    <row r="145" s="12" customFormat="1" ht="22.8" customHeight="1">
      <c r="A145" s="12"/>
      <c r="B145" s="225"/>
      <c r="C145" s="226"/>
      <c r="D145" s="227" t="s">
        <v>73</v>
      </c>
      <c r="E145" s="239" t="s">
        <v>623</v>
      </c>
      <c r="F145" s="239" t="s">
        <v>624</v>
      </c>
      <c r="G145" s="226"/>
      <c r="H145" s="226"/>
      <c r="I145" s="229"/>
      <c r="J145" s="240">
        <f>BK145</f>
        <v>0</v>
      </c>
      <c r="K145" s="226"/>
      <c r="L145" s="231"/>
      <c r="M145" s="232"/>
      <c r="N145" s="233"/>
      <c r="O145" s="233"/>
      <c r="P145" s="234">
        <f>SUM(P146:P155)</f>
        <v>0</v>
      </c>
      <c r="Q145" s="233"/>
      <c r="R145" s="234">
        <f>SUM(R146:R155)</f>
        <v>0.44999999999999996</v>
      </c>
      <c r="S145" s="233"/>
      <c r="T145" s="235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6" t="s">
        <v>84</v>
      </c>
      <c r="AT145" s="237" t="s">
        <v>73</v>
      </c>
      <c r="AU145" s="237" t="s">
        <v>82</v>
      </c>
      <c r="AY145" s="236" t="s">
        <v>140</v>
      </c>
      <c r="BK145" s="238">
        <f>SUM(BK146:BK155)</f>
        <v>0</v>
      </c>
    </row>
    <row r="146" s="2" customFormat="1" ht="16.5" customHeight="1">
      <c r="A146" s="35"/>
      <c r="B146" s="36"/>
      <c r="C146" s="241" t="s">
        <v>271</v>
      </c>
      <c r="D146" s="241" t="s">
        <v>143</v>
      </c>
      <c r="E146" s="242" t="s">
        <v>625</v>
      </c>
      <c r="F146" s="243" t="s">
        <v>626</v>
      </c>
      <c r="G146" s="244" t="s">
        <v>627</v>
      </c>
      <c r="H146" s="245">
        <v>25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156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156</v>
      </c>
      <c r="BM146" s="253" t="s">
        <v>694</v>
      </c>
    </row>
    <row r="147" s="2" customFormat="1" ht="16.5" customHeight="1">
      <c r="A147" s="35"/>
      <c r="B147" s="36"/>
      <c r="C147" s="241" t="s">
        <v>275</v>
      </c>
      <c r="D147" s="241" t="s">
        <v>143</v>
      </c>
      <c r="E147" s="242" t="s">
        <v>629</v>
      </c>
      <c r="F147" s="243" t="s">
        <v>630</v>
      </c>
      <c r="G147" s="244" t="s">
        <v>627</v>
      </c>
      <c r="H147" s="245">
        <v>15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0.014999999999999999</v>
      </c>
      <c r="R147" s="251">
        <f>Q147*H147</f>
        <v>0.22499999999999998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156</v>
      </c>
      <c r="AT147" s="253" t="s">
        <v>143</v>
      </c>
      <c r="AU147" s="253" t="s">
        <v>84</v>
      </c>
      <c r="AY147" s="14" t="s">
        <v>140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156</v>
      </c>
      <c r="BM147" s="253" t="s">
        <v>695</v>
      </c>
    </row>
    <row r="148" s="2" customFormat="1" ht="16.5" customHeight="1">
      <c r="A148" s="35"/>
      <c r="B148" s="36"/>
      <c r="C148" s="241" t="s">
        <v>279</v>
      </c>
      <c r="D148" s="241" t="s">
        <v>143</v>
      </c>
      <c r="E148" s="242" t="s">
        <v>632</v>
      </c>
      <c r="F148" s="243" t="s">
        <v>633</v>
      </c>
      <c r="G148" s="244" t="s">
        <v>627</v>
      </c>
      <c r="H148" s="245">
        <v>15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0.014999999999999999</v>
      </c>
      <c r="R148" s="251">
        <f>Q148*H148</f>
        <v>0.22499999999999998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156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156</v>
      </c>
      <c r="BM148" s="253" t="s">
        <v>696</v>
      </c>
    </row>
    <row r="149" s="2" customFormat="1" ht="16.5" customHeight="1">
      <c r="A149" s="35"/>
      <c r="B149" s="36"/>
      <c r="C149" s="241" t="s">
        <v>283</v>
      </c>
      <c r="D149" s="241" t="s">
        <v>143</v>
      </c>
      <c r="E149" s="242" t="s">
        <v>635</v>
      </c>
      <c r="F149" s="243" t="s">
        <v>636</v>
      </c>
      <c r="G149" s="244" t="s">
        <v>637</v>
      </c>
      <c r="H149" s="245">
        <v>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156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156</v>
      </c>
      <c r="BM149" s="253" t="s">
        <v>697</v>
      </c>
    </row>
    <row r="150" s="2" customFormat="1" ht="16.5" customHeight="1">
      <c r="A150" s="35"/>
      <c r="B150" s="36"/>
      <c r="C150" s="241" t="s">
        <v>7</v>
      </c>
      <c r="D150" s="241" t="s">
        <v>143</v>
      </c>
      <c r="E150" s="242" t="s">
        <v>639</v>
      </c>
      <c r="F150" s="243" t="s">
        <v>640</v>
      </c>
      <c r="G150" s="244" t="s">
        <v>637</v>
      </c>
      <c r="H150" s="245">
        <v>1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156</v>
      </c>
      <c r="AT150" s="253" t="s">
        <v>143</v>
      </c>
      <c r="AU150" s="253" t="s">
        <v>84</v>
      </c>
      <c r="AY150" s="14" t="s">
        <v>140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156</v>
      </c>
      <c r="BM150" s="253" t="s">
        <v>698</v>
      </c>
    </row>
    <row r="151" s="2" customFormat="1" ht="16.5" customHeight="1">
      <c r="A151" s="35"/>
      <c r="B151" s="36"/>
      <c r="C151" s="241" t="s">
        <v>290</v>
      </c>
      <c r="D151" s="241" t="s">
        <v>143</v>
      </c>
      <c r="E151" s="242" t="s">
        <v>642</v>
      </c>
      <c r="F151" s="243" t="s">
        <v>643</v>
      </c>
      <c r="G151" s="244" t="s">
        <v>637</v>
      </c>
      <c r="H151" s="245">
        <v>3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156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156</v>
      </c>
      <c r="BM151" s="253" t="s">
        <v>699</v>
      </c>
    </row>
    <row r="152" s="2" customFormat="1" ht="16.5" customHeight="1">
      <c r="A152" s="35"/>
      <c r="B152" s="36"/>
      <c r="C152" s="241" t="s">
        <v>294</v>
      </c>
      <c r="D152" s="241" t="s">
        <v>143</v>
      </c>
      <c r="E152" s="242" t="s">
        <v>645</v>
      </c>
      <c r="F152" s="243" t="s">
        <v>646</v>
      </c>
      <c r="G152" s="244" t="s">
        <v>637</v>
      </c>
      <c r="H152" s="245">
        <v>1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156</v>
      </c>
      <c r="AT152" s="253" t="s">
        <v>143</v>
      </c>
      <c r="AU152" s="253" t="s">
        <v>84</v>
      </c>
      <c r="AY152" s="14" t="s">
        <v>140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156</v>
      </c>
      <c r="BM152" s="253" t="s">
        <v>700</v>
      </c>
    </row>
    <row r="153" s="2" customFormat="1" ht="16.5" customHeight="1">
      <c r="A153" s="35"/>
      <c r="B153" s="36"/>
      <c r="C153" s="241" t="s">
        <v>298</v>
      </c>
      <c r="D153" s="241" t="s">
        <v>143</v>
      </c>
      <c r="E153" s="242" t="s">
        <v>648</v>
      </c>
      <c r="F153" s="243" t="s">
        <v>649</v>
      </c>
      <c r="G153" s="244" t="s">
        <v>527</v>
      </c>
      <c r="H153" s="245">
        <v>25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156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156</v>
      </c>
      <c r="BM153" s="253" t="s">
        <v>701</v>
      </c>
    </row>
    <row r="154" s="2" customFormat="1" ht="21.75" customHeight="1">
      <c r="A154" s="35"/>
      <c r="B154" s="36"/>
      <c r="C154" s="241" t="s">
        <v>302</v>
      </c>
      <c r="D154" s="241" t="s">
        <v>143</v>
      </c>
      <c r="E154" s="242" t="s">
        <v>651</v>
      </c>
      <c r="F154" s="243" t="s">
        <v>652</v>
      </c>
      <c r="G154" s="244" t="s">
        <v>168</v>
      </c>
      <c r="H154" s="245">
        <v>4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156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156</v>
      </c>
      <c r="BM154" s="253" t="s">
        <v>702</v>
      </c>
    </row>
    <row r="155" s="2" customFormat="1" ht="16.5" customHeight="1">
      <c r="A155" s="35"/>
      <c r="B155" s="36"/>
      <c r="C155" s="241" t="s">
        <v>306</v>
      </c>
      <c r="D155" s="241" t="s">
        <v>143</v>
      </c>
      <c r="E155" s="242" t="s">
        <v>654</v>
      </c>
      <c r="F155" s="243" t="s">
        <v>655</v>
      </c>
      <c r="G155" s="244" t="s">
        <v>627</v>
      </c>
      <c r="H155" s="245">
        <v>25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156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156</v>
      </c>
      <c r="BM155" s="253" t="s">
        <v>703</v>
      </c>
    </row>
    <row r="156" s="12" customFormat="1" ht="25.92" customHeight="1">
      <c r="A156" s="12"/>
      <c r="B156" s="225"/>
      <c r="C156" s="226"/>
      <c r="D156" s="227" t="s">
        <v>73</v>
      </c>
      <c r="E156" s="228" t="s">
        <v>197</v>
      </c>
      <c r="F156" s="228" t="s">
        <v>198</v>
      </c>
      <c r="G156" s="226"/>
      <c r="H156" s="226"/>
      <c r="I156" s="229"/>
      <c r="J156" s="230">
        <f>BK156</f>
        <v>0</v>
      </c>
      <c r="K156" s="226"/>
      <c r="L156" s="231"/>
      <c r="M156" s="232"/>
      <c r="N156" s="233"/>
      <c r="O156" s="233"/>
      <c r="P156" s="234">
        <f>P157</f>
        <v>0</v>
      </c>
      <c r="Q156" s="233"/>
      <c r="R156" s="234">
        <f>R157</f>
        <v>0</v>
      </c>
      <c r="S156" s="233"/>
      <c r="T156" s="235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6" t="s">
        <v>156</v>
      </c>
      <c r="AT156" s="237" t="s">
        <v>73</v>
      </c>
      <c r="AU156" s="237" t="s">
        <v>74</v>
      </c>
      <c r="AY156" s="236" t="s">
        <v>140</v>
      </c>
      <c r="BK156" s="238">
        <f>BK157</f>
        <v>0</v>
      </c>
    </row>
    <row r="157" s="2" customFormat="1" ht="21.75" customHeight="1">
      <c r="A157" s="35"/>
      <c r="B157" s="36"/>
      <c r="C157" s="241" t="s">
        <v>310</v>
      </c>
      <c r="D157" s="241" t="s">
        <v>143</v>
      </c>
      <c r="E157" s="242" t="s">
        <v>657</v>
      </c>
      <c r="F157" s="243" t="s">
        <v>658</v>
      </c>
      <c r="G157" s="244" t="s">
        <v>202</v>
      </c>
      <c r="H157" s="245">
        <v>10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203</v>
      </c>
      <c r="AT157" s="253" t="s">
        <v>143</v>
      </c>
      <c r="AU157" s="253" t="s">
        <v>82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203</v>
      </c>
      <c r="BM157" s="253" t="s">
        <v>704</v>
      </c>
    </row>
    <row r="158" s="12" customFormat="1" ht="25.92" customHeight="1">
      <c r="A158" s="12"/>
      <c r="B158" s="225"/>
      <c r="C158" s="226"/>
      <c r="D158" s="227" t="s">
        <v>73</v>
      </c>
      <c r="E158" s="228" t="s">
        <v>660</v>
      </c>
      <c r="F158" s="228" t="s">
        <v>661</v>
      </c>
      <c r="G158" s="226"/>
      <c r="H158" s="226"/>
      <c r="I158" s="229"/>
      <c r="J158" s="230">
        <f>BK158</f>
        <v>0</v>
      </c>
      <c r="K158" s="226"/>
      <c r="L158" s="231"/>
      <c r="M158" s="232"/>
      <c r="N158" s="233"/>
      <c r="O158" s="233"/>
      <c r="P158" s="234">
        <f>P159</f>
        <v>0</v>
      </c>
      <c r="Q158" s="233"/>
      <c r="R158" s="234">
        <f>R159</f>
        <v>0</v>
      </c>
      <c r="S158" s="233"/>
      <c r="T158" s="235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161</v>
      </c>
      <c r="AT158" s="237" t="s">
        <v>73</v>
      </c>
      <c r="AU158" s="237" t="s">
        <v>74</v>
      </c>
      <c r="AY158" s="236" t="s">
        <v>140</v>
      </c>
      <c r="BK158" s="238">
        <f>BK159</f>
        <v>0</v>
      </c>
    </row>
    <row r="159" s="12" customFormat="1" ht="22.8" customHeight="1">
      <c r="A159" s="12"/>
      <c r="B159" s="225"/>
      <c r="C159" s="226"/>
      <c r="D159" s="227" t="s">
        <v>73</v>
      </c>
      <c r="E159" s="239" t="s">
        <v>662</v>
      </c>
      <c r="F159" s="239" t="s">
        <v>663</v>
      </c>
      <c r="G159" s="226"/>
      <c r="H159" s="226"/>
      <c r="I159" s="229"/>
      <c r="J159" s="240">
        <f>BK159</f>
        <v>0</v>
      </c>
      <c r="K159" s="226"/>
      <c r="L159" s="231"/>
      <c r="M159" s="232"/>
      <c r="N159" s="233"/>
      <c r="O159" s="233"/>
      <c r="P159" s="234">
        <f>P160</f>
        <v>0</v>
      </c>
      <c r="Q159" s="233"/>
      <c r="R159" s="234">
        <f>R160</f>
        <v>0</v>
      </c>
      <c r="S159" s="233"/>
      <c r="T159" s="23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6" t="s">
        <v>161</v>
      </c>
      <c r="AT159" s="237" t="s">
        <v>73</v>
      </c>
      <c r="AU159" s="237" t="s">
        <v>82</v>
      </c>
      <c r="AY159" s="236" t="s">
        <v>140</v>
      </c>
      <c r="BK159" s="238">
        <f>BK160</f>
        <v>0</v>
      </c>
    </row>
    <row r="160" s="2" customFormat="1" ht="16.5" customHeight="1">
      <c r="A160" s="35"/>
      <c r="B160" s="36"/>
      <c r="C160" s="241" t="s">
        <v>314</v>
      </c>
      <c r="D160" s="241" t="s">
        <v>143</v>
      </c>
      <c r="E160" s="242" t="s">
        <v>664</v>
      </c>
      <c r="F160" s="243" t="s">
        <v>665</v>
      </c>
      <c r="G160" s="244" t="s">
        <v>666</v>
      </c>
      <c r="H160" s="245">
        <v>1</v>
      </c>
      <c r="I160" s="246"/>
      <c r="J160" s="247">
        <f>ROUND(I160*H160,2)</f>
        <v>0</v>
      </c>
      <c r="K160" s="248"/>
      <c r="L160" s="41"/>
      <c r="M160" s="255" t="s">
        <v>1</v>
      </c>
      <c r="N160" s="256" t="s">
        <v>39</v>
      </c>
      <c r="O160" s="257"/>
      <c r="P160" s="258">
        <f>O160*H160</f>
        <v>0</v>
      </c>
      <c r="Q160" s="258">
        <v>0</v>
      </c>
      <c r="R160" s="258">
        <f>Q160*H160</f>
        <v>0</v>
      </c>
      <c r="S160" s="258">
        <v>0</v>
      </c>
      <c r="T160" s="25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667</v>
      </c>
      <c r="AT160" s="253" t="s">
        <v>143</v>
      </c>
      <c r="AU160" s="253" t="s">
        <v>84</v>
      </c>
      <c r="AY160" s="14" t="s">
        <v>140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667</v>
      </c>
      <c r="BM160" s="253" t="s">
        <v>705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189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+lsjMMVWUCiYucicLPRHZpDmWv9Xae8HAyOBD6lGRiyJ7ErJrG2z32vVlvAqvwMCDA4WJAGJjvSFloemIoWyag==" hashValue="UF8V037gi0Ld1Q7aVh7mEQV82qQLJ+LexP2cnu0JTtNOzYtSZB1j3/qeF3TKDw1FTTfyl5Pvv4sMKjWCOtYHHA==" algorithmName="SHA-512" password="CC35"/>
  <autoFilter ref="C125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706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707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ROUND(J130,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ROUND((SUM(BE130:BE207)),  2)</f>
        <v>0</v>
      </c>
      <c r="G35" s="35"/>
      <c r="H35" s="35"/>
      <c r="I35" s="168">
        <v>0.20999999999999999</v>
      </c>
      <c r="J35" s="167">
        <f>ROUND(((SUM(BE130:BE207))*I35),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ROUND((SUM(BF130:BF207)),  2)</f>
        <v>0</v>
      </c>
      <c r="G36" s="35"/>
      <c r="H36" s="35"/>
      <c r="I36" s="168">
        <v>0.14999999999999999</v>
      </c>
      <c r="J36" s="167">
        <f>ROUND(((SUM(BF130:BF207))*I36),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ROUND((SUM(BG130:BG207)),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ROUND((SUM(BH130:BH207)),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ROUND((SUM(BI130:BI207)),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706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zti1 - zdravotní technika HZ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J130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708</v>
      </c>
      <c r="E99" s="202"/>
      <c r="F99" s="202"/>
      <c r="G99" s="202"/>
      <c r="H99" s="202"/>
      <c r="I99" s="203"/>
      <c r="J99" s="204">
        <f>J131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709</v>
      </c>
      <c r="E100" s="208"/>
      <c r="F100" s="208"/>
      <c r="G100" s="208"/>
      <c r="H100" s="208"/>
      <c r="I100" s="209"/>
      <c r="J100" s="210">
        <f>J132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121</v>
      </c>
      <c r="E101" s="202"/>
      <c r="F101" s="202"/>
      <c r="G101" s="202"/>
      <c r="H101" s="202"/>
      <c r="I101" s="203"/>
      <c r="J101" s="204">
        <f>J135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710</v>
      </c>
      <c r="E102" s="208"/>
      <c r="F102" s="208"/>
      <c r="G102" s="208"/>
      <c r="H102" s="208"/>
      <c r="I102" s="209"/>
      <c r="J102" s="210">
        <f>J136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711</v>
      </c>
      <c r="E103" s="208"/>
      <c r="F103" s="208"/>
      <c r="G103" s="208"/>
      <c r="H103" s="208"/>
      <c r="I103" s="209"/>
      <c r="J103" s="210">
        <f>J150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712</v>
      </c>
      <c r="E104" s="208"/>
      <c r="F104" s="208"/>
      <c r="G104" s="208"/>
      <c r="H104" s="208"/>
      <c r="I104" s="209"/>
      <c r="J104" s="210">
        <f>J174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713</v>
      </c>
      <c r="E105" s="208"/>
      <c r="F105" s="208"/>
      <c r="G105" s="208"/>
      <c r="H105" s="208"/>
      <c r="I105" s="209"/>
      <c r="J105" s="210">
        <f>J191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213</v>
      </c>
      <c r="E106" s="208"/>
      <c r="F106" s="208"/>
      <c r="G106" s="208"/>
      <c r="H106" s="208"/>
      <c r="I106" s="209"/>
      <c r="J106" s="210">
        <f>J195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30"/>
      <c r="D107" s="207" t="s">
        <v>215</v>
      </c>
      <c r="E107" s="208"/>
      <c r="F107" s="208"/>
      <c r="G107" s="208"/>
      <c r="H107" s="208"/>
      <c r="I107" s="209"/>
      <c r="J107" s="210">
        <f>J200</f>
        <v>0</v>
      </c>
      <c r="K107" s="130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9"/>
      <c r="C108" s="200"/>
      <c r="D108" s="201" t="s">
        <v>124</v>
      </c>
      <c r="E108" s="202"/>
      <c r="F108" s="202"/>
      <c r="G108" s="202"/>
      <c r="H108" s="202"/>
      <c r="I108" s="203"/>
      <c r="J108" s="204">
        <f>J206</f>
        <v>0</v>
      </c>
      <c r="K108" s="200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189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192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125</v>
      </c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3.25" customHeight="1">
      <c r="A118" s="35"/>
      <c r="B118" s="36"/>
      <c r="C118" s="37"/>
      <c r="D118" s="37"/>
      <c r="E118" s="193" t="str">
        <f>E7</f>
        <v>STARÉ MÍSTO - Stavební úpravy budovy obecního úřadu, Přestavba na požární zbrojnici se zázemím</v>
      </c>
      <c r="F118" s="29"/>
      <c r="G118" s="29"/>
      <c r="H118" s="29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114</v>
      </c>
      <c r="D119" s="19"/>
      <c r="E119" s="19"/>
      <c r="F119" s="19"/>
      <c r="G119" s="19"/>
      <c r="H119" s="19"/>
      <c r="I119" s="143"/>
      <c r="J119" s="19"/>
      <c r="K119" s="19"/>
      <c r="L119" s="17"/>
    </row>
    <row r="120" s="2" customFormat="1" ht="16.5" customHeight="1">
      <c r="A120" s="35"/>
      <c r="B120" s="36"/>
      <c r="C120" s="37"/>
      <c r="D120" s="37"/>
      <c r="E120" s="193" t="s">
        <v>706</v>
      </c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210</v>
      </c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E11</f>
        <v>zti1 - zdravotní technika HZ</v>
      </c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F14</f>
        <v>Obec Staré Místo</v>
      </c>
      <c r="G124" s="37"/>
      <c r="H124" s="37"/>
      <c r="I124" s="153" t="s">
        <v>22</v>
      </c>
      <c r="J124" s="76" t="str">
        <f>IF(J14="","",J14)</f>
        <v>16. 7. 2020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E17</f>
        <v xml:space="preserve"> </v>
      </c>
      <c r="G126" s="37"/>
      <c r="H126" s="37"/>
      <c r="I126" s="153" t="s">
        <v>30</v>
      </c>
      <c r="J126" s="33" t="str">
        <f>E23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IF(E20="","",E20)</f>
        <v>Vyplň údaj</v>
      </c>
      <c r="G127" s="37"/>
      <c r="H127" s="37"/>
      <c r="I127" s="153" t="s">
        <v>32</v>
      </c>
      <c r="J127" s="33" t="str">
        <f>E26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15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212"/>
      <c r="B129" s="213"/>
      <c r="C129" s="214" t="s">
        <v>126</v>
      </c>
      <c r="D129" s="215" t="s">
        <v>59</v>
      </c>
      <c r="E129" s="215" t="s">
        <v>55</v>
      </c>
      <c r="F129" s="215" t="s">
        <v>56</v>
      </c>
      <c r="G129" s="215" t="s">
        <v>127</v>
      </c>
      <c r="H129" s="215" t="s">
        <v>128</v>
      </c>
      <c r="I129" s="216" t="s">
        <v>129</v>
      </c>
      <c r="J129" s="217" t="s">
        <v>118</v>
      </c>
      <c r="K129" s="218" t="s">
        <v>130</v>
      </c>
      <c r="L129" s="219"/>
      <c r="M129" s="97" t="s">
        <v>1</v>
      </c>
      <c r="N129" s="98" t="s">
        <v>38</v>
      </c>
      <c r="O129" s="98" t="s">
        <v>131</v>
      </c>
      <c r="P129" s="98" t="s">
        <v>132</v>
      </c>
      <c r="Q129" s="98" t="s">
        <v>133</v>
      </c>
      <c r="R129" s="98" t="s">
        <v>134</v>
      </c>
      <c r="S129" s="98" t="s">
        <v>135</v>
      </c>
      <c r="T129" s="99" t="s">
        <v>136</v>
      </c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</row>
    <row r="130" s="2" customFormat="1" ht="22.8" customHeight="1">
      <c r="A130" s="35"/>
      <c r="B130" s="36"/>
      <c r="C130" s="104" t="s">
        <v>137</v>
      </c>
      <c r="D130" s="37"/>
      <c r="E130" s="37"/>
      <c r="F130" s="37"/>
      <c r="G130" s="37"/>
      <c r="H130" s="37"/>
      <c r="I130" s="151"/>
      <c r="J130" s="220">
        <f>BK130</f>
        <v>0</v>
      </c>
      <c r="K130" s="37"/>
      <c r="L130" s="41"/>
      <c r="M130" s="100"/>
      <c r="N130" s="221"/>
      <c r="O130" s="101"/>
      <c r="P130" s="222">
        <f>P131+P135+P206</f>
        <v>0</v>
      </c>
      <c r="Q130" s="101"/>
      <c r="R130" s="222">
        <f>R131+R135+R206</f>
        <v>4.0170599999999999</v>
      </c>
      <c r="S130" s="101"/>
      <c r="T130" s="223">
        <f>T131+T135+T206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73</v>
      </c>
      <c r="AU130" s="14" t="s">
        <v>120</v>
      </c>
      <c r="BK130" s="224">
        <f>BK131+BK135+BK206</f>
        <v>0</v>
      </c>
    </row>
    <row r="131" s="12" customFormat="1" ht="25.92" customHeight="1">
      <c r="A131" s="12"/>
      <c r="B131" s="225"/>
      <c r="C131" s="226"/>
      <c r="D131" s="227" t="s">
        <v>73</v>
      </c>
      <c r="E131" s="228" t="s">
        <v>714</v>
      </c>
      <c r="F131" s="228" t="s">
        <v>715</v>
      </c>
      <c r="G131" s="226"/>
      <c r="H131" s="226"/>
      <c r="I131" s="229"/>
      <c r="J131" s="230">
        <f>BK131</f>
        <v>0</v>
      </c>
      <c r="K131" s="226"/>
      <c r="L131" s="231"/>
      <c r="M131" s="232"/>
      <c r="N131" s="233"/>
      <c r="O131" s="233"/>
      <c r="P131" s="234">
        <f>P132</f>
        <v>0</v>
      </c>
      <c r="Q131" s="233"/>
      <c r="R131" s="234">
        <f>R132</f>
        <v>2.8920399999999997</v>
      </c>
      <c r="S131" s="233"/>
      <c r="T131" s="235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6" t="s">
        <v>82</v>
      </c>
      <c r="AT131" s="237" t="s">
        <v>73</v>
      </c>
      <c r="AU131" s="237" t="s">
        <v>74</v>
      </c>
      <c r="AY131" s="236" t="s">
        <v>140</v>
      </c>
      <c r="BK131" s="238">
        <f>BK132</f>
        <v>0</v>
      </c>
    </row>
    <row r="132" s="12" customFormat="1" ht="22.8" customHeight="1">
      <c r="A132" s="12"/>
      <c r="B132" s="225"/>
      <c r="C132" s="226"/>
      <c r="D132" s="227" t="s">
        <v>73</v>
      </c>
      <c r="E132" s="239" t="s">
        <v>174</v>
      </c>
      <c r="F132" s="239" t="s">
        <v>716</v>
      </c>
      <c r="G132" s="226"/>
      <c r="H132" s="226"/>
      <c r="I132" s="229"/>
      <c r="J132" s="240">
        <f>BK132</f>
        <v>0</v>
      </c>
      <c r="K132" s="226"/>
      <c r="L132" s="231"/>
      <c r="M132" s="232"/>
      <c r="N132" s="233"/>
      <c r="O132" s="233"/>
      <c r="P132" s="234">
        <f>SUM(P133:P134)</f>
        <v>0</v>
      </c>
      <c r="Q132" s="233"/>
      <c r="R132" s="234">
        <f>SUM(R133:R134)</f>
        <v>2.8920399999999997</v>
      </c>
      <c r="S132" s="233"/>
      <c r="T132" s="235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82</v>
      </c>
      <c r="AT132" s="237" t="s">
        <v>73</v>
      </c>
      <c r="AU132" s="237" t="s">
        <v>82</v>
      </c>
      <c r="AY132" s="236" t="s">
        <v>140</v>
      </c>
      <c r="BK132" s="238">
        <f>SUM(BK133:BK134)</f>
        <v>0</v>
      </c>
    </row>
    <row r="133" s="2" customFormat="1" ht="21.75" customHeight="1">
      <c r="A133" s="35"/>
      <c r="B133" s="36"/>
      <c r="C133" s="241" t="s">
        <v>82</v>
      </c>
      <c r="D133" s="241" t="s">
        <v>143</v>
      </c>
      <c r="E133" s="242" t="s">
        <v>717</v>
      </c>
      <c r="F133" s="243" t="s">
        <v>718</v>
      </c>
      <c r="G133" s="244" t="s">
        <v>146</v>
      </c>
      <c r="H133" s="245">
        <v>20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0.00248</v>
      </c>
      <c r="R133" s="251">
        <f>Q133*H133</f>
        <v>0.049599999999999998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156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156</v>
      </c>
      <c r="BM133" s="253" t="s">
        <v>719</v>
      </c>
    </row>
    <row r="134" s="2" customFormat="1" ht="21.75" customHeight="1">
      <c r="A134" s="35"/>
      <c r="B134" s="36"/>
      <c r="C134" s="241" t="s">
        <v>84</v>
      </c>
      <c r="D134" s="241" t="s">
        <v>143</v>
      </c>
      <c r="E134" s="242" t="s">
        <v>720</v>
      </c>
      <c r="F134" s="243" t="s">
        <v>721</v>
      </c>
      <c r="G134" s="244" t="s">
        <v>168</v>
      </c>
      <c r="H134" s="245">
        <v>2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1.4212199999999999</v>
      </c>
      <c r="R134" s="251">
        <f>Q134*H134</f>
        <v>2.8424399999999999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156</v>
      </c>
      <c r="AT134" s="253" t="s">
        <v>143</v>
      </c>
      <c r="AU134" s="253" t="s">
        <v>84</v>
      </c>
      <c r="AY134" s="14" t="s">
        <v>140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156</v>
      </c>
      <c r="BM134" s="253" t="s">
        <v>722</v>
      </c>
    </row>
    <row r="135" s="12" customFormat="1" ht="25.92" customHeight="1">
      <c r="A135" s="12"/>
      <c r="B135" s="225"/>
      <c r="C135" s="226"/>
      <c r="D135" s="227" t="s">
        <v>73</v>
      </c>
      <c r="E135" s="228" t="s">
        <v>138</v>
      </c>
      <c r="F135" s="228" t="s">
        <v>139</v>
      </c>
      <c r="G135" s="226"/>
      <c r="H135" s="226"/>
      <c r="I135" s="229"/>
      <c r="J135" s="230">
        <f>BK135</f>
        <v>0</v>
      </c>
      <c r="K135" s="226"/>
      <c r="L135" s="231"/>
      <c r="M135" s="232"/>
      <c r="N135" s="233"/>
      <c r="O135" s="233"/>
      <c r="P135" s="234">
        <f>P136+P150+P174+P191+P195+P200</f>
        <v>0</v>
      </c>
      <c r="Q135" s="233"/>
      <c r="R135" s="234">
        <f>R136+R150+R174+R191+R195+R200</f>
        <v>1.1250199999999999</v>
      </c>
      <c r="S135" s="233"/>
      <c r="T135" s="235">
        <f>T136+T150+T174+T191+T195+T200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84</v>
      </c>
      <c r="AT135" s="237" t="s">
        <v>73</v>
      </c>
      <c r="AU135" s="237" t="s">
        <v>74</v>
      </c>
      <c r="AY135" s="236" t="s">
        <v>140</v>
      </c>
      <c r="BK135" s="238">
        <f>BK136+BK150+BK174+BK191+BK195+BK200</f>
        <v>0</v>
      </c>
    </row>
    <row r="136" s="12" customFormat="1" ht="22.8" customHeight="1">
      <c r="A136" s="12"/>
      <c r="B136" s="225"/>
      <c r="C136" s="226"/>
      <c r="D136" s="227" t="s">
        <v>73</v>
      </c>
      <c r="E136" s="239" t="s">
        <v>723</v>
      </c>
      <c r="F136" s="239" t="s">
        <v>724</v>
      </c>
      <c r="G136" s="226"/>
      <c r="H136" s="226"/>
      <c r="I136" s="229"/>
      <c r="J136" s="240">
        <f>BK136</f>
        <v>0</v>
      </c>
      <c r="K136" s="226"/>
      <c r="L136" s="231"/>
      <c r="M136" s="232"/>
      <c r="N136" s="233"/>
      <c r="O136" s="233"/>
      <c r="P136" s="234">
        <f>SUM(P137:P149)</f>
        <v>0</v>
      </c>
      <c r="Q136" s="233"/>
      <c r="R136" s="234">
        <f>SUM(R137:R149)</f>
        <v>0.39299000000000006</v>
      </c>
      <c r="S136" s="233"/>
      <c r="T136" s="235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84</v>
      </c>
      <c r="AT136" s="237" t="s">
        <v>73</v>
      </c>
      <c r="AU136" s="237" t="s">
        <v>82</v>
      </c>
      <c r="AY136" s="236" t="s">
        <v>140</v>
      </c>
      <c r="BK136" s="238">
        <f>SUM(BK137:BK149)</f>
        <v>0</v>
      </c>
    </row>
    <row r="137" s="2" customFormat="1" ht="16.5" customHeight="1">
      <c r="A137" s="35"/>
      <c r="B137" s="36"/>
      <c r="C137" s="241" t="s">
        <v>152</v>
      </c>
      <c r="D137" s="241" t="s">
        <v>143</v>
      </c>
      <c r="E137" s="242" t="s">
        <v>725</v>
      </c>
      <c r="F137" s="243" t="s">
        <v>726</v>
      </c>
      <c r="G137" s="244" t="s">
        <v>146</v>
      </c>
      <c r="H137" s="245">
        <v>20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0.00142</v>
      </c>
      <c r="R137" s="251">
        <f>Q137*H137</f>
        <v>0.028400000000000002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727</v>
      </c>
    </row>
    <row r="138" s="2" customFormat="1" ht="16.5" customHeight="1">
      <c r="A138" s="35"/>
      <c r="B138" s="36"/>
      <c r="C138" s="241" t="s">
        <v>156</v>
      </c>
      <c r="D138" s="241" t="s">
        <v>143</v>
      </c>
      <c r="E138" s="242" t="s">
        <v>728</v>
      </c>
      <c r="F138" s="243" t="s">
        <v>729</v>
      </c>
      <c r="G138" s="244" t="s">
        <v>146</v>
      </c>
      <c r="H138" s="245">
        <v>40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0.0074400000000000004</v>
      </c>
      <c r="R138" s="251">
        <f>Q138*H138</f>
        <v>0.29760000000000003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730</v>
      </c>
    </row>
    <row r="139" s="2" customFormat="1" ht="16.5" customHeight="1">
      <c r="A139" s="35"/>
      <c r="B139" s="36"/>
      <c r="C139" s="241" t="s">
        <v>161</v>
      </c>
      <c r="D139" s="241" t="s">
        <v>143</v>
      </c>
      <c r="E139" s="242" t="s">
        <v>731</v>
      </c>
      <c r="F139" s="243" t="s">
        <v>732</v>
      </c>
      <c r="G139" s="244" t="s">
        <v>146</v>
      </c>
      <c r="H139" s="245">
        <v>10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0.0016900000000000001</v>
      </c>
      <c r="R139" s="251">
        <f>Q139*H139</f>
        <v>0.016900000000000002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733</v>
      </c>
    </row>
    <row r="140" s="2" customFormat="1" ht="16.5" customHeight="1">
      <c r="A140" s="35"/>
      <c r="B140" s="36"/>
      <c r="C140" s="241" t="s">
        <v>165</v>
      </c>
      <c r="D140" s="241" t="s">
        <v>143</v>
      </c>
      <c r="E140" s="242" t="s">
        <v>734</v>
      </c>
      <c r="F140" s="243" t="s">
        <v>735</v>
      </c>
      <c r="G140" s="244" t="s">
        <v>146</v>
      </c>
      <c r="H140" s="245">
        <v>15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0.00215</v>
      </c>
      <c r="R140" s="251">
        <f>Q140*H140</f>
        <v>0.032250000000000001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736</v>
      </c>
    </row>
    <row r="141" s="2" customFormat="1" ht="16.5" customHeight="1">
      <c r="A141" s="35"/>
      <c r="B141" s="36"/>
      <c r="C141" s="241" t="s">
        <v>170</v>
      </c>
      <c r="D141" s="241" t="s">
        <v>143</v>
      </c>
      <c r="E141" s="242" t="s">
        <v>737</v>
      </c>
      <c r="F141" s="243" t="s">
        <v>738</v>
      </c>
      <c r="G141" s="244" t="s">
        <v>168</v>
      </c>
      <c r="H141" s="245">
        <v>4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739</v>
      </c>
    </row>
    <row r="142" s="2" customFormat="1" ht="16.5" customHeight="1">
      <c r="A142" s="35"/>
      <c r="B142" s="36"/>
      <c r="C142" s="241" t="s">
        <v>174</v>
      </c>
      <c r="D142" s="241" t="s">
        <v>143</v>
      </c>
      <c r="E142" s="242" t="s">
        <v>740</v>
      </c>
      <c r="F142" s="243" t="s">
        <v>741</v>
      </c>
      <c r="G142" s="244" t="s">
        <v>168</v>
      </c>
      <c r="H142" s="245">
        <v>5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742</v>
      </c>
    </row>
    <row r="143" s="2" customFormat="1" ht="16.5" customHeight="1">
      <c r="A143" s="35"/>
      <c r="B143" s="36"/>
      <c r="C143" s="241" t="s">
        <v>178</v>
      </c>
      <c r="D143" s="241" t="s">
        <v>143</v>
      </c>
      <c r="E143" s="242" t="s">
        <v>743</v>
      </c>
      <c r="F143" s="243" t="s">
        <v>744</v>
      </c>
      <c r="G143" s="244" t="s">
        <v>168</v>
      </c>
      <c r="H143" s="245">
        <v>3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147</v>
      </c>
      <c r="AT143" s="253" t="s">
        <v>143</v>
      </c>
      <c r="AU143" s="253" t="s">
        <v>84</v>
      </c>
      <c r="AY143" s="14" t="s">
        <v>140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147</v>
      </c>
      <c r="BM143" s="253" t="s">
        <v>745</v>
      </c>
    </row>
    <row r="144" s="2" customFormat="1" ht="21.75" customHeight="1">
      <c r="A144" s="35"/>
      <c r="B144" s="36"/>
      <c r="C144" s="241" t="s">
        <v>182</v>
      </c>
      <c r="D144" s="241" t="s">
        <v>143</v>
      </c>
      <c r="E144" s="242" t="s">
        <v>746</v>
      </c>
      <c r="F144" s="243" t="s">
        <v>747</v>
      </c>
      <c r="G144" s="244" t="s">
        <v>168</v>
      </c>
      <c r="H144" s="245">
        <v>3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0.0053499999999999997</v>
      </c>
      <c r="R144" s="251">
        <f>Q144*H144</f>
        <v>0.016049999999999998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748</v>
      </c>
    </row>
    <row r="145" s="2" customFormat="1" ht="21.75" customHeight="1">
      <c r="A145" s="35"/>
      <c r="B145" s="36"/>
      <c r="C145" s="241" t="s">
        <v>189</v>
      </c>
      <c r="D145" s="241" t="s">
        <v>143</v>
      </c>
      <c r="E145" s="242" t="s">
        <v>749</v>
      </c>
      <c r="F145" s="243" t="s">
        <v>750</v>
      </c>
      <c r="G145" s="244" t="s">
        <v>168</v>
      </c>
      <c r="H145" s="245">
        <v>3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0.00050000000000000001</v>
      </c>
      <c r="R145" s="251">
        <f>Q145*H145</f>
        <v>0.0015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147</v>
      </c>
      <c r="AT145" s="253" t="s">
        <v>143</v>
      </c>
      <c r="AU145" s="253" t="s">
        <v>84</v>
      </c>
      <c r="AY145" s="14" t="s">
        <v>140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147</v>
      </c>
      <c r="BM145" s="253" t="s">
        <v>751</v>
      </c>
    </row>
    <row r="146" s="2" customFormat="1" ht="16.5" customHeight="1">
      <c r="A146" s="35"/>
      <c r="B146" s="36"/>
      <c r="C146" s="241" t="s">
        <v>193</v>
      </c>
      <c r="D146" s="241" t="s">
        <v>143</v>
      </c>
      <c r="E146" s="242" t="s">
        <v>752</v>
      </c>
      <c r="F146" s="243" t="s">
        <v>753</v>
      </c>
      <c r="G146" s="244" t="s">
        <v>168</v>
      </c>
      <c r="H146" s="245">
        <v>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0.00029</v>
      </c>
      <c r="R146" s="251">
        <f>Q146*H146</f>
        <v>0.00029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147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147</v>
      </c>
      <c r="BM146" s="253" t="s">
        <v>754</v>
      </c>
    </row>
    <row r="147" s="2" customFormat="1" ht="16.5" customHeight="1">
      <c r="A147" s="35"/>
      <c r="B147" s="36"/>
      <c r="C147" s="241" t="s">
        <v>199</v>
      </c>
      <c r="D147" s="241" t="s">
        <v>143</v>
      </c>
      <c r="E147" s="242" t="s">
        <v>755</v>
      </c>
      <c r="F147" s="243" t="s">
        <v>756</v>
      </c>
      <c r="G147" s="244" t="s">
        <v>146</v>
      </c>
      <c r="H147" s="245">
        <v>85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147</v>
      </c>
      <c r="AT147" s="253" t="s">
        <v>143</v>
      </c>
      <c r="AU147" s="253" t="s">
        <v>84</v>
      </c>
      <c r="AY147" s="14" t="s">
        <v>140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147</v>
      </c>
      <c r="BM147" s="253" t="s">
        <v>757</v>
      </c>
    </row>
    <row r="148" s="2" customFormat="1" ht="16.5" customHeight="1">
      <c r="A148" s="35"/>
      <c r="B148" s="36"/>
      <c r="C148" s="241" t="s">
        <v>205</v>
      </c>
      <c r="D148" s="241" t="s">
        <v>143</v>
      </c>
      <c r="E148" s="242" t="s">
        <v>758</v>
      </c>
      <c r="F148" s="243" t="s">
        <v>759</v>
      </c>
      <c r="G148" s="244" t="s">
        <v>146</v>
      </c>
      <c r="H148" s="245">
        <v>20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147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147</v>
      </c>
      <c r="BM148" s="253" t="s">
        <v>760</v>
      </c>
    </row>
    <row r="149" s="2" customFormat="1" ht="21.75" customHeight="1">
      <c r="A149" s="35"/>
      <c r="B149" s="36"/>
      <c r="C149" s="241" t="s">
        <v>8</v>
      </c>
      <c r="D149" s="241" t="s">
        <v>143</v>
      </c>
      <c r="E149" s="242" t="s">
        <v>761</v>
      </c>
      <c r="F149" s="243" t="s">
        <v>762</v>
      </c>
      <c r="G149" s="244" t="s">
        <v>185</v>
      </c>
      <c r="H149" s="245">
        <v>0.39300000000000002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147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147</v>
      </c>
      <c r="BM149" s="253" t="s">
        <v>763</v>
      </c>
    </row>
    <row r="150" s="12" customFormat="1" ht="22.8" customHeight="1">
      <c r="A150" s="12"/>
      <c r="B150" s="225"/>
      <c r="C150" s="226"/>
      <c r="D150" s="227" t="s">
        <v>73</v>
      </c>
      <c r="E150" s="239" t="s">
        <v>764</v>
      </c>
      <c r="F150" s="239" t="s">
        <v>765</v>
      </c>
      <c r="G150" s="226"/>
      <c r="H150" s="226"/>
      <c r="I150" s="229"/>
      <c r="J150" s="240">
        <f>BK150</f>
        <v>0</v>
      </c>
      <c r="K150" s="226"/>
      <c r="L150" s="231"/>
      <c r="M150" s="232"/>
      <c r="N150" s="233"/>
      <c r="O150" s="233"/>
      <c r="P150" s="234">
        <f>SUM(P151:P173)</f>
        <v>0</v>
      </c>
      <c r="Q150" s="233"/>
      <c r="R150" s="234">
        <f>SUM(R151:R173)</f>
        <v>0.43773000000000006</v>
      </c>
      <c r="S150" s="233"/>
      <c r="T150" s="235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84</v>
      </c>
      <c r="AT150" s="237" t="s">
        <v>73</v>
      </c>
      <c r="AU150" s="237" t="s">
        <v>82</v>
      </c>
      <c r="AY150" s="236" t="s">
        <v>140</v>
      </c>
      <c r="BK150" s="238">
        <f>SUM(BK151:BK173)</f>
        <v>0</v>
      </c>
    </row>
    <row r="151" s="2" customFormat="1" ht="21.75" customHeight="1">
      <c r="A151" s="35"/>
      <c r="B151" s="36"/>
      <c r="C151" s="241" t="s">
        <v>147</v>
      </c>
      <c r="D151" s="241" t="s">
        <v>143</v>
      </c>
      <c r="E151" s="242" t="s">
        <v>766</v>
      </c>
      <c r="F151" s="243" t="s">
        <v>767</v>
      </c>
      <c r="G151" s="244" t="s">
        <v>146</v>
      </c>
      <c r="H151" s="245">
        <v>50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0.00097999999999999997</v>
      </c>
      <c r="R151" s="251">
        <f>Q151*H151</f>
        <v>0.049000000000000002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147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147</v>
      </c>
      <c r="BM151" s="253" t="s">
        <v>768</v>
      </c>
    </row>
    <row r="152" s="2" customFormat="1" ht="21.75" customHeight="1">
      <c r="A152" s="35"/>
      <c r="B152" s="36"/>
      <c r="C152" s="241" t="s">
        <v>271</v>
      </c>
      <c r="D152" s="241" t="s">
        <v>143</v>
      </c>
      <c r="E152" s="242" t="s">
        <v>769</v>
      </c>
      <c r="F152" s="243" t="s">
        <v>770</v>
      </c>
      <c r="G152" s="244" t="s">
        <v>146</v>
      </c>
      <c r="H152" s="245">
        <v>70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0.0012600000000000001</v>
      </c>
      <c r="R152" s="251">
        <f>Q152*H152</f>
        <v>0.088200000000000001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147</v>
      </c>
      <c r="AT152" s="253" t="s">
        <v>143</v>
      </c>
      <c r="AU152" s="253" t="s">
        <v>84</v>
      </c>
      <c r="AY152" s="14" t="s">
        <v>140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147</v>
      </c>
      <c r="BM152" s="253" t="s">
        <v>771</v>
      </c>
    </row>
    <row r="153" s="2" customFormat="1" ht="21.75" customHeight="1">
      <c r="A153" s="35"/>
      <c r="B153" s="36"/>
      <c r="C153" s="241" t="s">
        <v>275</v>
      </c>
      <c r="D153" s="241" t="s">
        <v>143</v>
      </c>
      <c r="E153" s="242" t="s">
        <v>772</v>
      </c>
      <c r="F153" s="243" t="s">
        <v>773</v>
      </c>
      <c r="G153" s="244" t="s">
        <v>146</v>
      </c>
      <c r="H153" s="245">
        <v>60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0.0015299999999999999</v>
      </c>
      <c r="R153" s="251">
        <f>Q153*H153</f>
        <v>0.091799999999999993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147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147</v>
      </c>
      <c r="BM153" s="253" t="s">
        <v>774</v>
      </c>
    </row>
    <row r="154" s="2" customFormat="1" ht="21.75" customHeight="1">
      <c r="A154" s="35"/>
      <c r="B154" s="36"/>
      <c r="C154" s="241" t="s">
        <v>279</v>
      </c>
      <c r="D154" s="241" t="s">
        <v>143</v>
      </c>
      <c r="E154" s="242" t="s">
        <v>775</v>
      </c>
      <c r="F154" s="243" t="s">
        <v>776</v>
      </c>
      <c r="G154" s="244" t="s">
        <v>146</v>
      </c>
      <c r="H154" s="245">
        <v>50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0.0028400000000000001</v>
      </c>
      <c r="R154" s="251">
        <f>Q154*H154</f>
        <v>0.14200000000000002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147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147</v>
      </c>
      <c r="BM154" s="253" t="s">
        <v>777</v>
      </c>
    </row>
    <row r="155" s="2" customFormat="1" ht="33" customHeight="1">
      <c r="A155" s="35"/>
      <c r="B155" s="36"/>
      <c r="C155" s="241" t="s">
        <v>283</v>
      </c>
      <c r="D155" s="241" t="s">
        <v>143</v>
      </c>
      <c r="E155" s="242" t="s">
        <v>778</v>
      </c>
      <c r="F155" s="243" t="s">
        <v>779</v>
      </c>
      <c r="G155" s="244" t="s">
        <v>146</v>
      </c>
      <c r="H155" s="245">
        <v>25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4.0000000000000003E-05</v>
      </c>
      <c r="R155" s="251">
        <f>Q155*H155</f>
        <v>0.001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147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147</v>
      </c>
      <c r="BM155" s="253" t="s">
        <v>780</v>
      </c>
    </row>
    <row r="156" s="2" customFormat="1" ht="33" customHeight="1">
      <c r="A156" s="35"/>
      <c r="B156" s="36"/>
      <c r="C156" s="241" t="s">
        <v>7</v>
      </c>
      <c r="D156" s="241" t="s">
        <v>143</v>
      </c>
      <c r="E156" s="242" t="s">
        <v>781</v>
      </c>
      <c r="F156" s="243" t="s">
        <v>782</v>
      </c>
      <c r="G156" s="244" t="s">
        <v>146</v>
      </c>
      <c r="H156" s="245">
        <v>55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4.0000000000000003E-05</v>
      </c>
      <c r="R156" s="251">
        <f>Q156*H156</f>
        <v>0.0022000000000000001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147</v>
      </c>
      <c r="AT156" s="253" t="s">
        <v>143</v>
      </c>
      <c r="AU156" s="253" t="s">
        <v>84</v>
      </c>
      <c r="AY156" s="14" t="s">
        <v>140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147</v>
      </c>
      <c r="BM156" s="253" t="s">
        <v>783</v>
      </c>
    </row>
    <row r="157" s="2" customFormat="1" ht="33" customHeight="1">
      <c r="A157" s="35"/>
      <c r="B157" s="36"/>
      <c r="C157" s="241" t="s">
        <v>290</v>
      </c>
      <c r="D157" s="241" t="s">
        <v>143</v>
      </c>
      <c r="E157" s="242" t="s">
        <v>784</v>
      </c>
      <c r="F157" s="243" t="s">
        <v>785</v>
      </c>
      <c r="G157" s="244" t="s">
        <v>146</v>
      </c>
      <c r="H157" s="245">
        <v>20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4.0000000000000003E-05</v>
      </c>
      <c r="R157" s="251">
        <f>Q157*H157</f>
        <v>0.00080000000000000004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147</v>
      </c>
      <c r="AT157" s="253" t="s">
        <v>143</v>
      </c>
      <c r="AU157" s="253" t="s">
        <v>84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147</v>
      </c>
      <c r="BM157" s="253" t="s">
        <v>786</v>
      </c>
    </row>
    <row r="158" s="2" customFormat="1" ht="33" customHeight="1">
      <c r="A158" s="35"/>
      <c r="B158" s="36"/>
      <c r="C158" s="241" t="s">
        <v>294</v>
      </c>
      <c r="D158" s="241" t="s">
        <v>143</v>
      </c>
      <c r="E158" s="242" t="s">
        <v>787</v>
      </c>
      <c r="F158" s="243" t="s">
        <v>788</v>
      </c>
      <c r="G158" s="244" t="s">
        <v>146</v>
      </c>
      <c r="H158" s="245">
        <v>25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6.9999999999999994E-05</v>
      </c>
      <c r="R158" s="251">
        <f>Q158*H158</f>
        <v>0.0017499999999999998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147</v>
      </c>
      <c r="AT158" s="253" t="s">
        <v>143</v>
      </c>
      <c r="AU158" s="253" t="s">
        <v>84</v>
      </c>
      <c r="AY158" s="14" t="s">
        <v>140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147</v>
      </c>
      <c r="BM158" s="253" t="s">
        <v>789</v>
      </c>
    </row>
    <row r="159" s="2" customFormat="1" ht="33" customHeight="1">
      <c r="A159" s="35"/>
      <c r="B159" s="36"/>
      <c r="C159" s="241" t="s">
        <v>298</v>
      </c>
      <c r="D159" s="241" t="s">
        <v>143</v>
      </c>
      <c r="E159" s="242" t="s">
        <v>790</v>
      </c>
      <c r="F159" s="243" t="s">
        <v>791</v>
      </c>
      <c r="G159" s="244" t="s">
        <v>146</v>
      </c>
      <c r="H159" s="245">
        <v>75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9.0000000000000006E-05</v>
      </c>
      <c r="R159" s="251">
        <f>Q159*H159</f>
        <v>0.0067500000000000008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147</v>
      </c>
      <c r="AT159" s="253" t="s">
        <v>143</v>
      </c>
      <c r="AU159" s="253" t="s">
        <v>84</v>
      </c>
      <c r="AY159" s="14" t="s">
        <v>140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147</v>
      </c>
      <c r="BM159" s="253" t="s">
        <v>792</v>
      </c>
    </row>
    <row r="160" s="2" customFormat="1" ht="16.5" customHeight="1">
      <c r="A160" s="35"/>
      <c r="B160" s="36"/>
      <c r="C160" s="241" t="s">
        <v>302</v>
      </c>
      <c r="D160" s="241" t="s">
        <v>143</v>
      </c>
      <c r="E160" s="242" t="s">
        <v>793</v>
      </c>
      <c r="F160" s="243" t="s">
        <v>794</v>
      </c>
      <c r="G160" s="244" t="s">
        <v>168</v>
      </c>
      <c r="H160" s="245">
        <v>22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147</v>
      </c>
      <c r="AT160" s="253" t="s">
        <v>143</v>
      </c>
      <c r="AU160" s="253" t="s">
        <v>84</v>
      </c>
      <c r="AY160" s="14" t="s">
        <v>140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147</v>
      </c>
      <c r="BM160" s="253" t="s">
        <v>795</v>
      </c>
    </row>
    <row r="161" s="2" customFormat="1" ht="16.5" customHeight="1">
      <c r="A161" s="35"/>
      <c r="B161" s="36"/>
      <c r="C161" s="241" t="s">
        <v>306</v>
      </c>
      <c r="D161" s="241" t="s">
        <v>143</v>
      </c>
      <c r="E161" s="242" t="s">
        <v>796</v>
      </c>
      <c r="F161" s="243" t="s">
        <v>797</v>
      </c>
      <c r="G161" s="244" t="s">
        <v>168</v>
      </c>
      <c r="H161" s="245">
        <v>3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0.00017000000000000001</v>
      </c>
      <c r="R161" s="251">
        <f>Q161*H161</f>
        <v>0.00051000000000000004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147</v>
      </c>
      <c r="AT161" s="253" t="s">
        <v>143</v>
      </c>
      <c r="AU161" s="253" t="s">
        <v>84</v>
      </c>
      <c r="AY161" s="14" t="s">
        <v>140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147</v>
      </c>
      <c r="BM161" s="253" t="s">
        <v>798</v>
      </c>
    </row>
    <row r="162" s="2" customFormat="1" ht="16.5" customHeight="1">
      <c r="A162" s="35"/>
      <c r="B162" s="36"/>
      <c r="C162" s="241" t="s">
        <v>310</v>
      </c>
      <c r="D162" s="241" t="s">
        <v>143</v>
      </c>
      <c r="E162" s="242" t="s">
        <v>799</v>
      </c>
      <c r="F162" s="243" t="s">
        <v>800</v>
      </c>
      <c r="G162" s="244" t="s">
        <v>159</v>
      </c>
      <c r="H162" s="245">
        <v>8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0.00021000000000000001</v>
      </c>
      <c r="R162" s="251">
        <f>Q162*H162</f>
        <v>0.0016800000000000001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147</v>
      </c>
      <c r="AT162" s="253" t="s">
        <v>143</v>
      </c>
      <c r="AU162" s="253" t="s">
        <v>84</v>
      </c>
      <c r="AY162" s="14" t="s">
        <v>140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147</v>
      </c>
      <c r="BM162" s="253" t="s">
        <v>801</v>
      </c>
    </row>
    <row r="163" s="2" customFormat="1" ht="21.75" customHeight="1">
      <c r="A163" s="35"/>
      <c r="B163" s="36"/>
      <c r="C163" s="241" t="s">
        <v>314</v>
      </c>
      <c r="D163" s="241" t="s">
        <v>143</v>
      </c>
      <c r="E163" s="242" t="s">
        <v>802</v>
      </c>
      <c r="F163" s="243" t="s">
        <v>803</v>
      </c>
      <c r="G163" s="244" t="s">
        <v>168</v>
      </c>
      <c r="H163" s="245">
        <v>1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0.00022000000000000001</v>
      </c>
      <c r="R163" s="251">
        <f>Q163*H163</f>
        <v>0.00022000000000000001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147</v>
      </c>
      <c r="AT163" s="253" t="s">
        <v>143</v>
      </c>
      <c r="AU163" s="253" t="s">
        <v>84</v>
      </c>
      <c r="AY163" s="14" t="s">
        <v>140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147</v>
      </c>
      <c r="BM163" s="253" t="s">
        <v>804</v>
      </c>
    </row>
    <row r="164" s="2" customFormat="1" ht="21.75" customHeight="1">
      <c r="A164" s="35"/>
      <c r="B164" s="36"/>
      <c r="C164" s="241" t="s">
        <v>320</v>
      </c>
      <c r="D164" s="241" t="s">
        <v>143</v>
      </c>
      <c r="E164" s="242" t="s">
        <v>805</v>
      </c>
      <c r="F164" s="243" t="s">
        <v>806</v>
      </c>
      <c r="G164" s="244" t="s">
        <v>168</v>
      </c>
      <c r="H164" s="245">
        <v>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0.00017000000000000001</v>
      </c>
      <c r="R164" s="251">
        <f>Q164*H164</f>
        <v>0.00017000000000000001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147</v>
      </c>
      <c r="AT164" s="253" t="s">
        <v>143</v>
      </c>
      <c r="AU164" s="253" t="s">
        <v>84</v>
      </c>
      <c r="AY164" s="14" t="s">
        <v>140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147</v>
      </c>
      <c r="BM164" s="253" t="s">
        <v>807</v>
      </c>
    </row>
    <row r="165" s="2" customFormat="1" ht="21.75" customHeight="1">
      <c r="A165" s="35"/>
      <c r="B165" s="36"/>
      <c r="C165" s="241" t="s">
        <v>324</v>
      </c>
      <c r="D165" s="241" t="s">
        <v>143</v>
      </c>
      <c r="E165" s="242" t="s">
        <v>808</v>
      </c>
      <c r="F165" s="243" t="s">
        <v>809</v>
      </c>
      <c r="G165" s="244" t="s">
        <v>168</v>
      </c>
      <c r="H165" s="245">
        <v>1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0.00036000000000000002</v>
      </c>
      <c r="R165" s="251">
        <f>Q165*H165</f>
        <v>0.00036000000000000002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147</v>
      </c>
      <c r="AT165" s="253" t="s">
        <v>143</v>
      </c>
      <c r="AU165" s="253" t="s">
        <v>84</v>
      </c>
      <c r="AY165" s="14" t="s">
        <v>140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147</v>
      </c>
      <c r="BM165" s="253" t="s">
        <v>810</v>
      </c>
    </row>
    <row r="166" s="2" customFormat="1" ht="21.75" customHeight="1">
      <c r="A166" s="35"/>
      <c r="B166" s="36"/>
      <c r="C166" s="241" t="s">
        <v>328</v>
      </c>
      <c r="D166" s="241" t="s">
        <v>143</v>
      </c>
      <c r="E166" s="242" t="s">
        <v>811</v>
      </c>
      <c r="F166" s="243" t="s">
        <v>812</v>
      </c>
      <c r="G166" s="244" t="s">
        <v>168</v>
      </c>
      <c r="H166" s="245">
        <v>1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0.00012</v>
      </c>
      <c r="R166" s="251">
        <f>Q166*H166</f>
        <v>0.00012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147</v>
      </c>
      <c r="AT166" s="253" t="s">
        <v>143</v>
      </c>
      <c r="AU166" s="253" t="s">
        <v>84</v>
      </c>
      <c r="AY166" s="14" t="s">
        <v>140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147</v>
      </c>
      <c r="BM166" s="253" t="s">
        <v>813</v>
      </c>
    </row>
    <row r="167" s="2" customFormat="1" ht="21.75" customHeight="1">
      <c r="A167" s="35"/>
      <c r="B167" s="36"/>
      <c r="C167" s="241" t="s">
        <v>332</v>
      </c>
      <c r="D167" s="241" t="s">
        <v>143</v>
      </c>
      <c r="E167" s="242" t="s">
        <v>814</v>
      </c>
      <c r="F167" s="243" t="s">
        <v>815</v>
      </c>
      <c r="G167" s="244" t="s">
        <v>168</v>
      </c>
      <c r="H167" s="245">
        <v>4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0.00035</v>
      </c>
      <c r="R167" s="251">
        <f>Q167*H167</f>
        <v>0.0014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147</v>
      </c>
      <c r="AT167" s="253" t="s">
        <v>143</v>
      </c>
      <c r="AU167" s="253" t="s">
        <v>84</v>
      </c>
      <c r="AY167" s="14" t="s">
        <v>140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147</v>
      </c>
      <c r="BM167" s="253" t="s">
        <v>816</v>
      </c>
    </row>
    <row r="168" s="2" customFormat="1" ht="21.75" customHeight="1">
      <c r="A168" s="35"/>
      <c r="B168" s="36"/>
      <c r="C168" s="241" t="s">
        <v>336</v>
      </c>
      <c r="D168" s="241" t="s">
        <v>143</v>
      </c>
      <c r="E168" s="242" t="s">
        <v>817</v>
      </c>
      <c r="F168" s="243" t="s">
        <v>818</v>
      </c>
      <c r="G168" s="244" t="s">
        <v>168</v>
      </c>
      <c r="H168" s="245">
        <v>3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0.00076000000000000004</v>
      </c>
      <c r="R168" s="251">
        <f>Q168*H168</f>
        <v>0.0022799999999999999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147</v>
      </c>
      <c r="AT168" s="253" t="s">
        <v>143</v>
      </c>
      <c r="AU168" s="253" t="s">
        <v>84</v>
      </c>
      <c r="AY168" s="14" t="s">
        <v>140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147</v>
      </c>
      <c r="BM168" s="253" t="s">
        <v>819</v>
      </c>
    </row>
    <row r="169" s="2" customFormat="1" ht="21.75" customHeight="1">
      <c r="A169" s="35"/>
      <c r="B169" s="36"/>
      <c r="C169" s="241" t="s">
        <v>340</v>
      </c>
      <c r="D169" s="241" t="s">
        <v>143</v>
      </c>
      <c r="E169" s="242" t="s">
        <v>820</v>
      </c>
      <c r="F169" s="243" t="s">
        <v>821</v>
      </c>
      <c r="G169" s="244" t="s">
        <v>168</v>
      </c>
      <c r="H169" s="245">
        <v>1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0.00022000000000000001</v>
      </c>
      <c r="R169" s="251">
        <f>Q169*H169</f>
        <v>0.00022000000000000001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147</v>
      </c>
      <c r="AT169" s="253" t="s">
        <v>143</v>
      </c>
      <c r="AU169" s="253" t="s">
        <v>84</v>
      </c>
      <c r="AY169" s="14" t="s">
        <v>140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147</v>
      </c>
      <c r="BM169" s="253" t="s">
        <v>822</v>
      </c>
    </row>
    <row r="170" s="2" customFormat="1" ht="21.75" customHeight="1">
      <c r="A170" s="35"/>
      <c r="B170" s="36"/>
      <c r="C170" s="241" t="s">
        <v>344</v>
      </c>
      <c r="D170" s="241" t="s">
        <v>143</v>
      </c>
      <c r="E170" s="242" t="s">
        <v>823</v>
      </c>
      <c r="F170" s="243" t="s">
        <v>824</v>
      </c>
      <c r="G170" s="244" t="s">
        <v>168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0.0012700000000000001</v>
      </c>
      <c r="R170" s="251">
        <f>Q170*H170</f>
        <v>0.0012700000000000001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147</v>
      </c>
      <c r="AT170" s="253" t="s">
        <v>143</v>
      </c>
      <c r="AU170" s="253" t="s">
        <v>84</v>
      </c>
      <c r="AY170" s="14" t="s">
        <v>140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147</v>
      </c>
      <c r="BM170" s="253" t="s">
        <v>825</v>
      </c>
    </row>
    <row r="171" s="2" customFormat="1" ht="21.75" customHeight="1">
      <c r="A171" s="35"/>
      <c r="B171" s="36"/>
      <c r="C171" s="241" t="s">
        <v>348</v>
      </c>
      <c r="D171" s="241" t="s">
        <v>143</v>
      </c>
      <c r="E171" s="242" t="s">
        <v>826</v>
      </c>
      <c r="F171" s="243" t="s">
        <v>827</v>
      </c>
      <c r="G171" s="244" t="s">
        <v>146</v>
      </c>
      <c r="H171" s="245">
        <v>230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0.00019000000000000001</v>
      </c>
      <c r="R171" s="251">
        <f>Q171*H171</f>
        <v>0.043700000000000003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147</v>
      </c>
      <c r="AT171" s="253" t="s">
        <v>143</v>
      </c>
      <c r="AU171" s="253" t="s">
        <v>84</v>
      </c>
      <c r="AY171" s="14" t="s">
        <v>140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147</v>
      </c>
      <c r="BM171" s="253" t="s">
        <v>828</v>
      </c>
    </row>
    <row r="172" s="2" customFormat="1" ht="16.5" customHeight="1">
      <c r="A172" s="35"/>
      <c r="B172" s="36"/>
      <c r="C172" s="241" t="s">
        <v>352</v>
      </c>
      <c r="D172" s="241" t="s">
        <v>143</v>
      </c>
      <c r="E172" s="242" t="s">
        <v>829</v>
      </c>
      <c r="F172" s="243" t="s">
        <v>830</v>
      </c>
      <c r="G172" s="244" t="s">
        <v>146</v>
      </c>
      <c r="H172" s="245">
        <v>230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1.0000000000000001E-05</v>
      </c>
      <c r="R172" s="251">
        <f>Q172*H172</f>
        <v>0.0023000000000000004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147</v>
      </c>
      <c r="AT172" s="253" t="s">
        <v>143</v>
      </c>
      <c r="AU172" s="253" t="s">
        <v>84</v>
      </c>
      <c r="AY172" s="14" t="s">
        <v>140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147</v>
      </c>
      <c r="BM172" s="253" t="s">
        <v>831</v>
      </c>
    </row>
    <row r="173" s="2" customFormat="1" ht="21.75" customHeight="1">
      <c r="A173" s="35"/>
      <c r="B173" s="36"/>
      <c r="C173" s="241" t="s">
        <v>356</v>
      </c>
      <c r="D173" s="241" t="s">
        <v>143</v>
      </c>
      <c r="E173" s="242" t="s">
        <v>832</v>
      </c>
      <c r="F173" s="243" t="s">
        <v>833</v>
      </c>
      <c r="G173" s="244" t="s">
        <v>185</v>
      </c>
      <c r="H173" s="245">
        <v>0.438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147</v>
      </c>
      <c r="AT173" s="253" t="s">
        <v>143</v>
      </c>
      <c r="AU173" s="253" t="s">
        <v>84</v>
      </c>
      <c r="AY173" s="14" t="s">
        <v>140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147</v>
      </c>
      <c r="BM173" s="253" t="s">
        <v>834</v>
      </c>
    </row>
    <row r="174" s="12" customFormat="1" ht="22.8" customHeight="1">
      <c r="A174" s="12"/>
      <c r="B174" s="225"/>
      <c r="C174" s="226"/>
      <c r="D174" s="227" t="s">
        <v>73</v>
      </c>
      <c r="E174" s="239" t="s">
        <v>835</v>
      </c>
      <c r="F174" s="239" t="s">
        <v>836</v>
      </c>
      <c r="G174" s="226"/>
      <c r="H174" s="226"/>
      <c r="I174" s="229"/>
      <c r="J174" s="240">
        <f>BK174</f>
        <v>0</v>
      </c>
      <c r="K174" s="226"/>
      <c r="L174" s="231"/>
      <c r="M174" s="232"/>
      <c r="N174" s="233"/>
      <c r="O174" s="233"/>
      <c r="P174" s="234">
        <f>SUM(P175:P190)</f>
        <v>0</v>
      </c>
      <c r="Q174" s="233"/>
      <c r="R174" s="234">
        <f>SUM(R175:R190)</f>
        <v>0.25944</v>
      </c>
      <c r="S174" s="233"/>
      <c r="T174" s="235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6" t="s">
        <v>84</v>
      </c>
      <c r="AT174" s="237" t="s">
        <v>73</v>
      </c>
      <c r="AU174" s="237" t="s">
        <v>82</v>
      </c>
      <c r="AY174" s="236" t="s">
        <v>140</v>
      </c>
      <c r="BK174" s="238">
        <f>SUM(BK175:BK190)</f>
        <v>0</v>
      </c>
    </row>
    <row r="175" s="2" customFormat="1" ht="21.75" customHeight="1">
      <c r="A175" s="35"/>
      <c r="B175" s="36"/>
      <c r="C175" s="241" t="s">
        <v>360</v>
      </c>
      <c r="D175" s="241" t="s">
        <v>143</v>
      </c>
      <c r="E175" s="242" t="s">
        <v>837</v>
      </c>
      <c r="F175" s="243" t="s">
        <v>838</v>
      </c>
      <c r="G175" s="244" t="s">
        <v>159</v>
      </c>
      <c r="H175" s="245">
        <v>2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0.016969999999999999</v>
      </c>
      <c r="R175" s="251">
        <f>Q175*H175</f>
        <v>0.033939999999999998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147</v>
      </c>
      <c r="AT175" s="253" t="s">
        <v>143</v>
      </c>
      <c r="AU175" s="253" t="s">
        <v>84</v>
      </c>
      <c r="AY175" s="14" t="s">
        <v>140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147</v>
      </c>
      <c r="BM175" s="253" t="s">
        <v>839</v>
      </c>
    </row>
    <row r="176" s="2" customFormat="1" ht="16.5" customHeight="1">
      <c r="A176" s="35"/>
      <c r="B176" s="36"/>
      <c r="C176" s="241" t="s">
        <v>364</v>
      </c>
      <c r="D176" s="241" t="s">
        <v>143</v>
      </c>
      <c r="E176" s="242" t="s">
        <v>840</v>
      </c>
      <c r="F176" s="243" t="s">
        <v>841</v>
      </c>
      <c r="G176" s="244" t="s">
        <v>159</v>
      </c>
      <c r="H176" s="245">
        <v>1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39</v>
      </c>
      <c r="O176" s="88"/>
      <c r="P176" s="251">
        <f>O176*H176</f>
        <v>0</v>
      </c>
      <c r="Q176" s="251">
        <v>0.00158</v>
      </c>
      <c r="R176" s="251">
        <f>Q176*H176</f>
        <v>0.00158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147</v>
      </c>
      <c r="AT176" s="253" t="s">
        <v>143</v>
      </c>
      <c r="AU176" s="253" t="s">
        <v>84</v>
      </c>
      <c r="AY176" s="14" t="s">
        <v>140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147</v>
      </c>
      <c r="BM176" s="253" t="s">
        <v>842</v>
      </c>
    </row>
    <row r="177" s="2" customFormat="1" ht="21.75" customHeight="1">
      <c r="A177" s="35"/>
      <c r="B177" s="36"/>
      <c r="C177" s="241" t="s">
        <v>368</v>
      </c>
      <c r="D177" s="241" t="s">
        <v>143</v>
      </c>
      <c r="E177" s="242" t="s">
        <v>843</v>
      </c>
      <c r="F177" s="243" t="s">
        <v>844</v>
      </c>
      <c r="G177" s="244" t="s">
        <v>159</v>
      </c>
      <c r="H177" s="245">
        <v>1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39</v>
      </c>
      <c r="O177" s="88"/>
      <c r="P177" s="251">
        <f>O177*H177</f>
        <v>0</v>
      </c>
      <c r="Q177" s="251">
        <v>0.016080000000000001</v>
      </c>
      <c r="R177" s="251">
        <f>Q177*H177</f>
        <v>0.016080000000000001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147</v>
      </c>
      <c r="AT177" s="253" t="s">
        <v>143</v>
      </c>
      <c r="AU177" s="253" t="s">
        <v>84</v>
      </c>
      <c r="AY177" s="14" t="s">
        <v>140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82</v>
      </c>
      <c r="BK177" s="254">
        <f>ROUND(I177*H177,2)</f>
        <v>0</v>
      </c>
      <c r="BL177" s="14" t="s">
        <v>147</v>
      </c>
      <c r="BM177" s="253" t="s">
        <v>845</v>
      </c>
    </row>
    <row r="178" s="2" customFormat="1" ht="21.75" customHeight="1">
      <c r="A178" s="35"/>
      <c r="B178" s="36"/>
      <c r="C178" s="241" t="s">
        <v>372</v>
      </c>
      <c r="D178" s="241" t="s">
        <v>143</v>
      </c>
      <c r="E178" s="242" t="s">
        <v>846</v>
      </c>
      <c r="F178" s="243" t="s">
        <v>847</v>
      </c>
      <c r="G178" s="244" t="s">
        <v>159</v>
      </c>
      <c r="H178" s="245">
        <v>4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39</v>
      </c>
      <c r="O178" s="88"/>
      <c r="P178" s="251">
        <f>O178*H178</f>
        <v>0</v>
      </c>
      <c r="Q178" s="251">
        <v>0.02223</v>
      </c>
      <c r="R178" s="251">
        <f>Q178*H178</f>
        <v>0.088919999999999999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147</v>
      </c>
      <c r="AT178" s="253" t="s">
        <v>143</v>
      </c>
      <c r="AU178" s="253" t="s">
        <v>84</v>
      </c>
      <c r="AY178" s="14" t="s">
        <v>140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82</v>
      </c>
      <c r="BK178" s="254">
        <f>ROUND(I178*H178,2)</f>
        <v>0</v>
      </c>
      <c r="BL178" s="14" t="s">
        <v>147</v>
      </c>
      <c r="BM178" s="253" t="s">
        <v>848</v>
      </c>
    </row>
    <row r="179" s="2" customFormat="1" ht="33" customHeight="1">
      <c r="A179" s="35"/>
      <c r="B179" s="36"/>
      <c r="C179" s="241" t="s">
        <v>376</v>
      </c>
      <c r="D179" s="241" t="s">
        <v>143</v>
      </c>
      <c r="E179" s="242" t="s">
        <v>849</v>
      </c>
      <c r="F179" s="243" t="s">
        <v>850</v>
      </c>
      <c r="G179" s="244" t="s">
        <v>159</v>
      </c>
      <c r="H179" s="245">
        <v>3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39</v>
      </c>
      <c r="O179" s="88"/>
      <c r="P179" s="251">
        <f>O179*H179</f>
        <v>0</v>
      </c>
      <c r="Q179" s="251">
        <v>0.026429999999999999</v>
      </c>
      <c r="R179" s="251">
        <f>Q179*H179</f>
        <v>0.079289999999999999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147</v>
      </c>
      <c r="AT179" s="253" t="s">
        <v>143</v>
      </c>
      <c r="AU179" s="253" t="s">
        <v>84</v>
      </c>
      <c r="AY179" s="14" t="s">
        <v>140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82</v>
      </c>
      <c r="BK179" s="254">
        <f>ROUND(I179*H179,2)</f>
        <v>0</v>
      </c>
      <c r="BL179" s="14" t="s">
        <v>147</v>
      </c>
      <c r="BM179" s="253" t="s">
        <v>851</v>
      </c>
    </row>
    <row r="180" s="2" customFormat="1" ht="21.75" customHeight="1">
      <c r="A180" s="35"/>
      <c r="B180" s="36"/>
      <c r="C180" s="241" t="s">
        <v>380</v>
      </c>
      <c r="D180" s="241" t="s">
        <v>143</v>
      </c>
      <c r="E180" s="242" t="s">
        <v>852</v>
      </c>
      <c r="F180" s="243" t="s">
        <v>853</v>
      </c>
      <c r="G180" s="244" t="s">
        <v>159</v>
      </c>
      <c r="H180" s="245">
        <v>4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39</v>
      </c>
      <c r="O180" s="88"/>
      <c r="P180" s="251">
        <f>O180*H180</f>
        <v>0</v>
      </c>
      <c r="Q180" s="251">
        <v>0.00032000000000000003</v>
      </c>
      <c r="R180" s="251">
        <f>Q180*H180</f>
        <v>0.0012800000000000001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147</v>
      </c>
      <c r="AT180" s="253" t="s">
        <v>143</v>
      </c>
      <c r="AU180" s="253" t="s">
        <v>84</v>
      </c>
      <c r="AY180" s="14" t="s">
        <v>140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82</v>
      </c>
      <c r="BK180" s="254">
        <f>ROUND(I180*H180,2)</f>
        <v>0</v>
      </c>
      <c r="BL180" s="14" t="s">
        <v>147</v>
      </c>
      <c r="BM180" s="253" t="s">
        <v>854</v>
      </c>
    </row>
    <row r="181" s="2" customFormat="1" ht="21.75" customHeight="1">
      <c r="A181" s="35"/>
      <c r="B181" s="36"/>
      <c r="C181" s="241" t="s">
        <v>384</v>
      </c>
      <c r="D181" s="241" t="s">
        <v>143</v>
      </c>
      <c r="E181" s="242" t="s">
        <v>855</v>
      </c>
      <c r="F181" s="243" t="s">
        <v>856</v>
      </c>
      <c r="G181" s="244" t="s">
        <v>159</v>
      </c>
      <c r="H181" s="245">
        <v>2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39</v>
      </c>
      <c r="O181" s="88"/>
      <c r="P181" s="251">
        <f>O181*H181</f>
        <v>0</v>
      </c>
      <c r="Q181" s="251">
        <v>0.00051999999999999995</v>
      </c>
      <c r="R181" s="251">
        <f>Q181*H181</f>
        <v>0.0010399999999999999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147</v>
      </c>
      <c r="AT181" s="253" t="s">
        <v>143</v>
      </c>
      <c r="AU181" s="253" t="s">
        <v>84</v>
      </c>
      <c r="AY181" s="14" t="s">
        <v>140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82</v>
      </c>
      <c r="BK181" s="254">
        <f>ROUND(I181*H181,2)</f>
        <v>0</v>
      </c>
      <c r="BL181" s="14" t="s">
        <v>147</v>
      </c>
      <c r="BM181" s="253" t="s">
        <v>857</v>
      </c>
    </row>
    <row r="182" s="2" customFormat="1" ht="21.75" customHeight="1">
      <c r="A182" s="35"/>
      <c r="B182" s="36"/>
      <c r="C182" s="241" t="s">
        <v>388</v>
      </c>
      <c r="D182" s="241" t="s">
        <v>143</v>
      </c>
      <c r="E182" s="242" t="s">
        <v>858</v>
      </c>
      <c r="F182" s="243" t="s">
        <v>859</v>
      </c>
      <c r="G182" s="244" t="s">
        <v>159</v>
      </c>
      <c r="H182" s="245">
        <v>4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39</v>
      </c>
      <c r="O182" s="88"/>
      <c r="P182" s="251">
        <f>O182*H182</f>
        <v>0</v>
      </c>
      <c r="Q182" s="251">
        <v>0.00051999999999999995</v>
      </c>
      <c r="R182" s="251">
        <f>Q182*H182</f>
        <v>0.0020799999999999998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147</v>
      </c>
      <c r="AT182" s="253" t="s">
        <v>143</v>
      </c>
      <c r="AU182" s="253" t="s">
        <v>84</v>
      </c>
      <c r="AY182" s="14" t="s">
        <v>140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82</v>
      </c>
      <c r="BK182" s="254">
        <f>ROUND(I182*H182,2)</f>
        <v>0</v>
      </c>
      <c r="BL182" s="14" t="s">
        <v>147</v>
      </c>
      <c r="BM182" s="253" t="s">
        <v>860</v>
      </c>
    </row>
    <row r="183" s="2" customFormat="1" ht="21.75" customHeight="1">
      <c r="A183" s="35"/>
      <c r="B183" s="36"/>
      <c r="C183" s="241" t="s">
        <v>392</v>
      </c>
      <c r="D183" s="241" t="s">
        <v>143</v>
      </c>
      <c r="E183" s="242" t="s">
        <v>861</v>
      </c>
      <c r="F183" s="243" t="s">
        <v>862</v>
      </c>
      <c r="G183" s="244" t="s">
        <v>159</v>
      </c>
      <c r="H183" s="245">
        <v>1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39</v>
      </c>
      <c r="O183" s="88"/>
      <c r="P183" s="251">
        <f>O183*H183</f>
        <v>0</v>
      </c>
      <c r="Q183" s="251">
        <v>0.014749999999999999</v>
      </c>
      <c r="R183" s="251">
        <f>Q183*H183</f>
        <v>0.014749999999999999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147</v>
      </c>
      <c r="AT183" s="253" t="s">
        <v>143</v>
      </c>
      <c r="AU183" s="253" t="s">
        <v>84</v>
      </c>
      <c r="AY183" s="14" t="s">
        <v>140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82</v>
      </c>
      <c r="BK183" s="254">
        <f>ROUND(I183*H183,2)</f>
        <v>0</v>
      </c>
      <c r="BL183" s="14" t="s">
        <v>147</v>
      </c>
      <c r="BM183" s="253" t="s">
        <v>863</v>
      </c>
    </row>
    <row r="184" s="2" customFormat="1" ht="21.75" customHeight="1">
      <c r="A184" s="35"/>
      <c r="B184" s="36"/>
      <c r="C184" s="241" t="s">
        <v>396</v>
      </c>
      <c r="D184" s="241" t="s">
        <v>143</v>
      </c>
      <c r="E184" s="242" t="s">
        <v>864</v>
      </c>
      <c r="F184" s="243" t="s">
        <v>865</v>
      </c>
      <c r="G184" s="244" t="s">
        <v>159</v>
      </c>
      <c r="H184" s="245">
        <v>1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39</v>
      </c>
      <c r="O184" s="88"/>
      <c r="P184" s="251">
        <f>O184*H184</f>
        <v>0</v>
      </c>
      <c r="Q184" s="251">
        <v>0.00172</v>
      </c>
      <c r="R184" s="251">
        <f>Q184*H184</f>
        <v>0.00172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147</v>
      </c>
      <c r="AT184" s="253" t="s">
        <v>143</v>
      </c>
      <c r="AU184" s="253" t="s">
        <v>84</v>
      </c>
      <c r="AY184" s="14" t="s">
        <v>140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82</v>
      </c>
      <c r="BK184" s="254">
        <f>ROUND(I184*H184,2)</f>
        <v>0</v>
      </c>
      <c r="BL184" s="14" t="s">
        <v>147</v>
      </c>
      <c r="BM184" s="253" t="s">
        <v>866</v>
      </c>
    </row>
    <row r="185" s="2" customFormat="1" ht="16.5" customHeight="1">
      <c r="A185" s="35"/>
      <c r="B185" s="36"/>
      <c r="C185" s="241" t="s">
        <v>400</v>
      </c>
      <c r="D185" s="241" t="s">
        <v>143</v>
      </c>
      <c r="E185" s="242" t="s">
        <v>867</v>
      </c>
      <c r="F185" s="243" t="s">
        <v>868</v>
      </c>
      <c r="G185" s="244" t="s">
        <v>159</v>
      </c>
      <c r="H185" s="245">
        <v>4</v>
      </c>
      <c r="I185" s="246"/>
      <c r="J185" s="247">
        <f>ROUND(I185*H185,2)</f>
        <v>0</v>
      </c>
      <c r="K185" s="248"/>
      <c r="L185" s="41"/>
      <c r="M185" s="249" t="s">
        <v>1</v>
      </c>
      <c r="N185" s="250" t="s">
        <v>39</v>
      </c>
      <c r="O185" s="88"/>
      <c r="P185" s="251">
        <f>O185*H185</f>
        <v>0</v>
      </c>
      <c r="Q185" s="251">
        <v>0.0018400000000000001</v>
      </c>
      <c r="R185" s="251">
        <f>Q185*H185</f>
        <v>0.0073600000000000002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147</v>
      </c>
      <c r="AT185" s="253" t="s">
        <v>143</v>
      </c>
      <c r="AU185" s="253" t="s">
        <v>84</v>
      </c>
      <c r="AY185" s="14" t="s">
        <v>140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82</v>
      </c>
      <c r="BK185" s="254">
        <f>ROUND(I185*H185,2)</f>
        <v>0</v>
      </c>
      <c r="BL185" s="14" t="s">
        <v>147</v>
      </c>
      <c r="BM185" s="253" t="s">
        <v>869</v>
      </c>
    </row>
    <row r="186" s="2" customFormat="1" ht="21.75" customHeight="1">
      <c r="A186" s="35"/>
      <c r="B186" s="36"/>
      <c r="C186" s="241" t="s">
        <v>404</v>
      </c>
      <c r="D186" s="241" t="s">
        <v>143</v>
      </c>
      <c r="E186" s="242" t="s">
        <v>870</v>
      </c>
      <c r="F186" s="243" t="s">
        <v>871</v>
      </c>
      <c r="G186" s="244" t="s">
        <v>159</v>
      </c>
      <c r="H186" s="245">
        <v>3</v>
      </c>
      <c r="I186" s="246"/>
      <c r="J186" s="247">
        <f>ROUND(I186*H186,2)</f>
        <v>0</v>
      </c>
      <c r="K186" s="248"/>
      <c r="L186" s="41"/>
      <c r="M186" s="249" t="s">
        <v>1</v>
      </c>
      <c r="N186" s="250" t="s">
        <v>39</v>
      </c>
      <c r="O186" s="88"/>
      <c r="P186" s="251">
        <f>O186*H186</f>
        <v>0</v>
      </c>
      <c r="Q186" s="251">
        <v>0.0030999999999999999</v>
      </c>
      <c r="R186" s="251">
        <f>Q186*H186</f>
        <v>0.0092999999999999992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147</v>
      </c>
      <c r="AT186" s="253" t="s">
        <v>143</v>
      </c>
      <c r="AU186" s="253" t="s">
        <v>84</v>
      </c>
      <c r="AY186" s="14" t="s">
        <v>140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82</v>
      </c>
      <c r="BK186" s="254">
        <f>ROUND(I186*H186,2)</f>
        <v>0</v>
      </c>
      <c r="BL186" s="14" t="s">
        <v>147</v>
      </c>
      <c r="BM186" s="253" t="s">
        <v>872</v>
      </c>
    </row>
    <row r="187" s="2" customFormat="1" ht="16.5" customHeight="1">
      <c r="A187" s="35"/>
      <c r="B187" s="36"/>
      <c r="C187" s="241" t="s">
        <v>408</v>
      </c>
      <c r="D187" s="241" t="s">
        <v>143</v>
      </c>
      <c r="E187" s="242" t="s">
        <v>873</v>
      </c>
      <c r="F187" s="243" t="s">
        <v>874</v>
      </c>
      <c r="G187" s="244" t="s">
        <v>168</v>
      </c>
      <c r="H187" s="245">
        <v>5</v>
      </c>
      <c r="I187" s="246"/>
      <c r="J187" s="247">
        <f>ROUND(I187*H187,2)</f>
        <v>0</v>
      </c>
      <c r="K187" s="248"/>
      <c r="L187" s="41"/>
      <c r="M187" s="249" t="s">
        <v>1</v>
      </c>
      <c r="N187" s="250" t="s">
        <v>39</v>
      </c>
      <c r="O187" s="88"/>
      <c r="P187" s="251">
        <f>O187*H187</f>
        <v>0</v>
      </c>
      <c r="Q187" s="251">
        <v>0.00024000000000000001</v>
      </c>
      <c r="R187" s="251">
        <f>Q187*H187</f>
        <v>0.0012000000000000001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147</v>
      </c>
      <c r="AT187" s="253" t="s">
        <v>143</v>
      </c>
      <c r="AU187" s="253" t="s">
        <v>84</v>
      </c>
      <c r="AY187" s="14" t="s">
        <v>140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82</v>
      </c>
      <c r="BK187" s="254">
        <f>ROUND(I187*H187,2)</f>
        <v>0</v>
      </c>
      <c r="BL187" s="14" t="s">
        <v>147</v>
      </c>
      <c r="BM187" s="253" t="s">
        <v>875</v>
      </c>
    </row>
    <row r="188" s="2" customFormat="1" ht="16.5" customHeight="1">
      <c r="A188" s="35"/>
      <c r="B188" s="36"/>
      <c r="C188" s="241" t="s">
        <v>412</v>
      </c>
      <c r="D188" s="241" t="s">
        <v>143</v>
      </c>
      <c r="E188" s="242" t="s">
        <v>876</v>
      </c>
      <c r="F188" s="243" t="s">
        <v>877</v>
      </c>
      <c r="G188" s="244" t="s">
        <v>168</v>
      </c>
      <c r="H188" s="245">
        <v>1</v>
      </c>
      <c r="I188" s="246"/>
      <c r="J188" s="247">
        <f>ROUND(I188*H188,2)</f>
        <v>0</v>
      </c>
      <c r="K188" s="248"/>
      <c r="L188" s="41"/>
      <c r="M188" s="249" t="s">
        <v>1</v>
      </c>
      <c r="N188" s="250" t="s">
        <v>39</v>
      </c>
      <c r="O188" s="88"/>
      <c r="P188" s="251">
        <f>O188*H188</f>
        <v>0</v>
      </c>
      <c r="Q188" s="251">
        <v>0.00027999999999999998</v>
      </c>
      <c r="R188" s="251">
        <f>Q188*H188</f>
        <v>0.00027999999999999998</v>
      </c>
      <c r="S188" s="251">
        <v>0</v>
      </c>
      <c r="T188" s="25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3" t="s">
        <v>147</v>
      </c>
      <c r="AT188" s="253" t="s">
        <v>143</v>
      </c>
      <c r="AU188" s="253" t="s">
        <v>84</v>
      </c>
      <c r="AY188" s="14" t="s">
        <v>140</v>
      </c>
      <c r="BE188" s="254">
        <f>IF(N188="základní",J188,0)</f>
        <v>0</v>
      </c>
      <c r="BF188" s="254">
        <f>IF(N188="snížená",J188,0)</f>
        <v>0</v>
      </c>
      <c r="BG188" s="254">
        <f>IF(N188="zákl. přenesená",J188,0)</f>
        <v>0</v>
      </c>
      <c r="BH188" s="254">
        <f>IF(N188="sníž. přenesená",J188,0)</f>
        <v>0</v>
      </c>
      <c r="BI188" s="254">
        <f>IF(N188="nulová",J188,0)</f>
        <v>0</v>
      </c>
      <c r="BJ188" s="14" t="s">
        <v>82</v>
      </c>
      <c r="BK188" s="254">
        <f>ROUND(I188*H188,2)</f>
        <v>0</v>
      </c>
      <c r="BL188" s="14" t="s">
        <v>147</v>
      </c>
      <c r="BM188" s="253" t="s">
        <v>878</v>
      </c>
    </row>
    <row r="189" s="2" customFormat="1" ht="16.5" customHeight="1">
      <c r="A189" s="35"/>
      <c r="B189" s="36"/>
      <c r="C189" s="241" t="s">
        <v>418</v>
      </c>
      <c r="D189" s="241" t="s">
        <v>143</v>
      </c>
      <c r="E189" s="242" t="s">
        <v>879</v>
      </c>
      <c r="F189" s="243" t="s">
        <v>880</v>
      </c>
      <c r="G189" s="244" t="s">
        <v>168</v>
      </c>
      <c r="H189" s="245">
        <v>2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39</v>
      </c>
      <c r="O189" s="88"/>
      <c r="P189" s="251">
        <f>O189*H189</f>
        <v>0</v>
      </c>
      <c r="Q189" s="251">
        <v>0.00031</v>
      </c>
      <c r="R189" s="251">
        <f>Q189*H189</f>
        <v>0.00062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147</v>
      </c>
      <c r="AT189" s="253" t="s">
        <v>143</v>
      </c>
      <c r="AU189" s="253" t="s">
        <v>84</v>
      </c>
      <c r="AY189" s="14" t="s">
        <v>140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82</v>
      </c>
      <c r="BK189" s="254">
        <f>ROUND(I189*H189,2)</f>
        <v>0</v>
      </c>
      <c r="BL189" s="14" t="s">
        <v>147</v>
      </c>
      <c r="BM189" s="253" t="s">
        <v>881</v>
      </c>
    </row>
    <row r="190" s="2" customFormat="1" ht="21.75" customHeight="1">
      <c r="A190" s="35"/>
      <c r="B190" s="36"/>
      <c r="C190" s="241" t="s">
        <v>422</v>
      </c>
      <c r="D190" s="241" t="s">
        <v>143</v>
      </c>
      <c r="E190" s="242" t="s">
        <v>882</v>
      </c>
      <c r="F190" s="243" t="s">
        <v>883</v>
      </c>
      <c r="G190" s="244" t="s">
        <v>185</v>
      </c>
      <c r="H190" s="245">
        <v>0.25900000000000001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39</v>
      </c>
      <c r="O190" s="88"/>
      <c r="P190" s="251">
        <f>O190*H190</f>
        <v>0</v>
      </c>
      <c r="Q190" s="251">
        <v>0</v>
      </c>
      <c r="R190" s="251">
        <f>Q190*H190</f>
        <v>0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147</v>
      </c>
      <c r="AT190" s="253" t="s">
        <v>143</v>
      </c>
      <c r="AU190" s="253" t="s">
        <v>84</v>
      </c>
      <c r="AY190" s="14" t="s">
        <v>140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82</v>
      </c>
      <c r="BK190" s="254">
        <f>ROUND(I190*H190,2)</f>
        <v>0</v>
      </c>
      <c r="BL190" s="14" t="s">
        <v>147</v>
      </c>
      <c r="BM190" s="253" t="s">
        <v>884</v>
      </c>
    </row>
    <row r="191" s="12" customFormat="1" ht="22.8" customHeight="1">
      <c r="A191" s="12"/>
      <c r="B191" s="225"/>
      <c r="C191" s="226"/>
      <c r="D191" s="227" t="s">
        <v>73</v>
      </c>
      <c r="E191" s="239" t="s">
        <v>885</v>
      </c>
      <c r="F191" s="239" t="s">
        <v>886</v>
      </c>
      <c r="G191" s="226"/>
      <c r="H191" s="226"/>
      <c r="I191" s="229"/>
      <c r="J191" s="240">
        <f>BK191</f>
        <v>0</v>
      </c>
      <c r="K191" s="226"/>
      <c r="L191" s="231"/>
      <c r="M191" s="232"/>
      <c r="N191" s="233"/>
      <c r="O191" s="233"/>
      <c r="P191" s="234">
        <f>SUM(P192:P194)</f>
        <v>0</v>
      </c>
      <c r="Q191" s="233"/>
      <c r="R191" s="234">
        <f>SUM(R192:R194)</f>
        <v>0.025850000000000001</v>
      </c>
      <c r="S191" s="233"/>
      <c r="T191" s="235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6" t="s">
        <v>84</v>
      </c>
      <c r="AT191" s="237" t="s">
        <v>73</v>
      </c>
      <c r="AU191" s="237" t="s">
        <v>82</v>
      </c>
      <c r="AY191" s="236" t="s">
        <v>140</v>
      </c>
      <c r="BK191" s="238">
        <f>SUM(BK192:BK194)</f>
        <v>0</v>
      </c>
    </row>
    <row r="192" s="2" customFormat="1" ht="21.75" customHeight="1">
      <c r="A192" s="35"/>
      <c r="B192" s="36"/>
      <c r="C192" s="241" t="s">
        <v>426</v>
      </c>
      <c r="D192" s="241" t="s">
        <v>143</v>
      </c>
      <c r="E192" s="242" t="s">
        <v>887</v>
      </c>
      <c r="F192" s="243" t="s">
        <v>888</v>
      </c>
      <c r="G192" s="244" t="s">
        <v>159</v>
      </c>
      <c r="H192" s="245">
        <v>1</v>
      </c>
      <c r="I192" s="246"/>
      <c r="J192" s="247">
        <f>ROUND(I192*H192,2)</f>
        <v>0</v>
      </c>
      <c r="K192" s="248"/>
      <c r="L192" s="41"/>
      <c r="M192" s="249" t="s">
        <v>1</v>
      </c>
      <c r="N192" s="250" t="s">
        <v>39</v>
      </c>
      <c r="O192" s="88"/>
      <c r="P192" s="251">
        <f>O192*H192</f>
        <v>0</v>
      </c>
      <c r="Q192" s="251">
        <v>0.0091999999999999998</v>
      </c>
      <c r="R192" s="251">
        <f>Q192*H192</f>
        <v>0.0091999999999999998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147</v>
      </c>
      <c r="AT192" s="253" t="s">
        <v>143</v>
      </c>
      <c r="AU192" s="253" t="s">
        <v>84</v>
      </c>
      <c r="AY192" s="14" t="s">
        <v>140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82</v>
      </c>
      <c r="BK192" s="254">
        <f>ROUND(I192*H192,2)</f>
        <v>0</v>
      </c>
      <c r="BL192" s="14" t="s">
        <v>147</v>
      </c>
      <c r="BM192" s="253" t="s">
        <v>889</v>
      </c>
    </row>
    <row r="193" s="2" customFormat="1" ht="21.75" customHeight="1">
      <c r="A193" s="35"/>
      <c r="B193" s="36"/>
      <c r="C193" s="241" t="s">
        <v>430</v>
      </c>
      <c r="D193" s="241" t="s">
        <v>143</v>
      </c>
      <c r="E193" s="242" t="s">
        <v>890</v>
      </c>
      <c r="F193" s="243" t="s">
        <v>891</v>
      </c>
      <c r="G193" s="244" t="s">
        <v>159</v>
      </c>
      <c r="H193" s="245">
        <v>1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39</v>
      </c>
      <c r="O193" s="88"/>
      <c r="P193" s="251">
        <f>O193*H193</f>
        <v>0</v>
      </c>
      <c r="Q193" s="251">
        <v>0.016650000000000002</v>
      </c>
      <c r="R193" s="251">
        <f>Q193*H193</f>
        <v>0.016650000000000002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147</v>
      </c>
      <c r="AT193" s="253" t="s">
        <v>143</v>
      </c>
      <c r="AU193" s="253" t="s">
        <v>84</v>
      </c>
      <c r="AY193" s="14" t="s">
        <v>140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82</v>
      </c>
      <c r="BK193" s="254">
        <f>ROUND(I193*H193,2)</f>
        <v>0</v>
      </c>
      <c r="BL193" s="14" t="s">
        <v>147</v>
      </c>
      <c r="BM193" s="253" t="s">
        <v>892</v>
      </c>
    </row>
    <row r="194" s="2" customFormat="1" ht="21.75" customHeight="1">
      <c r="A194" s="35"/>
      <c r="B194" s="36"/>
      <c r="C194" s="241" t="s">
        <v>434</v>
      </c>
      <c r="D194" s="241" t="s">
        <v>143</v>
      </c>
      <c r="E194" s="242" t="s">
        <v>893</v>
      </c>
      <c r="F194" s="243" t="s">
        <v>894</v>
      </c>
      <c r="G194" s="244" t="s">
        <v>185</v>
      </c>
      <c r="H194" s="245">
        <v>0.025999999999999999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39</v>
      </c>
      <c r="O194" s="88"/>
      <c r="P194" s="251">
        <f>O194*H194</f>
        <v>0</v>
      </c>
      <c r="Q194" s="251">
        <v>0</v>
      </c>
      <c r="R194" s="251">
        <f>Q194*H194</f>
        <v>0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147</v>
      </c>
      <c r="AT194" s="253" t="s">
        <v>143</v>
      </c>
      <c r="AU194" s="253" t="s">
        <v>84</v>
      </c>
      <c r="AY194" s="14" t="s">
        <v>140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82</v>
      </c>
      <c r="BK194" s="254">
        <f>ROUND(I194*H194,2)</f>
        <v>0</v>
      </c>
      <c r="BL194" s="14" t="s">
        <v>147</v>
      </c>
      <c r="BM194" s="253" t="s">
        <v>895</v>
      </c>
    </row>
    <row r="195" s="12" customFormat="1" ht="22.8" customHeight="1">
      <c r="A195" s="12"/>
      <c r="B195" s="225"/>
      <c r="C195" s="226"/>
      <c r="D195" s="227" t="s">
        <v>73</v>
      </c>
      <c r="E195" s="239" t="s">
        <v>234</v>
      </c>
      <c r="F195" s="239" t="s">
        <v>235</v>
      </c>
      <c r="G195" s="226"/>
      <c r="H195" s="226"/>
      <c r="I195" s="229"/>
      <c r="J195" s="240">
        <f>BK195</f>
        <v>0</v>
      </c>
      <c r="K195" s="226"/>
      <c r="L195" s="231"/>
      <c r="M195" s="232"/>
      <c r="N195" s="233"/>
      <c r="O195" s="233"/>
      <c r="P195" s="234">
        <f>SUM(P196:P199)</f>
        <v>0</v>
      </c>
      <c r="Q195" s="233"/>
      <c r="R195" s="234">
        <f>SUM(R196:R199)</f>
        <v>0.0055499999999999994</v>
      </c>
      <c r="S195" s="233"/>
      <c r="T195" s="235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6" t="s">
        <v>84</v>
      </c>
      <c r="AT195" s="237" t="s">
        <v>73</v>
      </c>
      <c r="AU195" s="237" t="s">
        <v>82</v>
      </c>
      <c r="AY195" s="236" t="s">
        <v>140</v>
      </c>
      <c r="BK195" s="238">
        <f>SUM(BK196:BK199)</f>
        <v>0</v>
      </c>
    </row>
    <row r="196" s="2" customFormat="1" ht="21.75" customHeight="1">
      <c r="A196" s="35"/>
      <c r="B196" s="36"/>
      <c r="C196" s="241" t="s">
        <v>438</v>
      </c>
      <c r="D196" s="241" t="s">
        <v>143</v>
      </c>
      <c r="E196" s="242" t="s">
        <v>896</v>
      </c>
      <c r="F196" s="243" t="s">
        <v>897</v>
      </c>
      <c r="G196" s="244" t="s">
        <v>159</v>
      </c>
      <c r="H196" s="245">
        <v>1</v>
      </c>
      <c r="I196" s="246"/>
      <c r="J196" s="247">
        <f>ROUND(I196*H196,2)</f>
        <v>0</v>
      </c>
      <c r="K196" s="248"/>
      <c r="L196" s="41"/>
      <c r="M196" s="249" t="s">
        <v>1</v>
      </c>
      <c r="N196" s="250" t="s">
        <v>39</v>
      </c>
      <c r="O196" s="88"/>
      <c r="P196" s="251">
        <f>O196*H196</f>
        <v>0</v>
      </c>
      <c r="Q196" s="251">
        <v>0.0042199999999999998</v>
      </c>
      <c r="R196" s="251">
        <f>Q196*H196</f>
        <v>0.0042199999999999998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147</v>
      </c>
      <c r="AT196" s="253" t="s">
        <v>143</v>
      </c>
      <c r="AU196" s="253" t="s">
        <v>84</v>
      </c>
      <c r="AY196" s="14" t="s">
        <v>140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82</v>
      </c>
      <c r="BK196" s="254">
        <f>ROUND(I196*H196,2)</f>
        <v>0</v>
      </c>
      <c r="BL196" s="14" t="s">
        <v>147</v>
      </c>
      <c r="BM196" s="253" t="s">
        <v>898</v>
      </c>
    </row>
    <row r="197" s="2" customFormat="1" ht="21.75" customHeight="1">
      <c r="A197" s="35"/>
      <c r="B197" s="36"/>
      <c r="C197" s="241" t="s">
        <v>442</v>
      </c>
      <c r="D197" s="241" t="s">
        <v>143</v>
      </c>
      <c r="E197" s="242" t="s">
        <v>899</v>
      </c>
      <c r="F197" s="243" t="s">
        <v>900</v>
      </c>
      <c r="G197" s="244" t="s">
        <v>159</v>
      </c>
      <c r="H197" s="245">
        <v>1</v>
      </c>
      <c r="I197" s="246"/>
      <c r="J197" s="247">
        <f>ROUND(I197*H197,2)</f>
        <v>0</v>
      </c>
      <c r="K197" s="248"/>
      <c r="L197" s="41"/>
      <c r="M197" s="249" t="s">
        <v>1</v>
      </c>
      <c r="N197" s="250" t="s">
        <v>39</v>
      </c>
      <c r="O197" s="88"/>
      <c r="P197" s="251">
        <f>O197*H197</f>
        <v>0</v>
      </c>
      <c r="Q197" s="251">
        <v>0.00064999999999999997</v>
      </c>
      <c r="R197" s="251">
        <f>Q197*H197</f>
        <v>0.00064999999999999997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3" t="s">
        <v>147</v>
      </c>
      <c r="AT197" s="253" t="s">
        <v>143</v>
      </c>
      <c r="AU197" s="253" t="s">
        <v>84</v>
      </c>
      <c r="AY197" s="14" t="s">
        <v>140</v>
      </c>
      <c r="BE197" s="254">
        <f>IF(N197="základní",J197,0)</f>
        <v>0</v>
      </c>
      <c r="BF197" s="254">
        <f>IF(N197="snížená",J197,0)</f>
        <v>0</v>
      </c>
      <c r="BG197" s="254">
        <f>IF(N197="zákl. přenesená",J197,0)</f>
        <v>0</v>
      </c>
      <c r="BH197" s="254">
        <f>IF(N197="sníž. přenesená",J197,0)</f>
        <v>0</v>
      </c>
      <c r="BI197" s="254">
        <f>IF(N197="nulová",J197,0)</f>
        <v>0</v>
      </c>
      <c r="BJ197" s="14" t="s">
        <v>82</v>
      </c>
      <c r="BK197" s="254">
        <f>ROUND(I197*H197,2)</f>
        <v>0</v>
      </c>
      <c r="BL197" s="14" t="s">
        <v>147</v>
      </c>
      <c r="BM197" s="253" t="s">
        <v>901</v>
      </c>
    </row>
    <row r="198" s="2" customFormat="1" ht="21.75" customHeight="1">
      <c r="A198" s="35"/>
      <c r="B198" s="36"/>
      <c r="C198" s="241" t="s">
        <v>446</v>
      </c>
      <c r="D198" s="241" t="s">
        <v>143</v>
      </c>
      <c r="E198" s="242" t="s">
        <v>902</v>
      </c>
      <c r="F198" s="243" t="s">
        <v>903</v>
      </c>
      <c r="G198" s="244" t="s">
        <v>168</v>
      </c>
      <c r="H198" s="245">
        <v>1</v>
      </c>
      <c r="I198" s="246"/>
      <c r="J198" s="247">
        <f>ROUND(I198*H198,2)</f>
        <v>0</v>
      </c>
      <c r="K198" s="248"/>
      <c r="L198" s="41"/>
      <c r="M198" s="249" t="s">
        <v>1</v>
      </c>
      <c r="N198" s="250" t="s">
        <v>39</v>
      </c>
      <c r="O198" s="88"/>
      <c r="P198" s="251">
        <f>O198*H198</f>
        <v>0</v>
      </c>
      <c r="Q198" s="251">
        <v>0.00068000000000000005</v>
      </c>
      <c r="R198" s="251">
        <f>Q198*H198</f>
        <v>0.00068000000000000005</v>
      </c>
      <c r="S198" s="251">
        <v>0</v>
      </c>
      <c r="T198" s="25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3" t="s">
        <v>147</v>
      </c>
      <c r="AT198" s="253" t="s">
        <v>143</v>
      </c>
      <c r="AU198" s="253" t="s">
        <v>84</v>
      </c>
      <c r="AY198" s="14" t="s">
        <v>140</v>
      </c>
      <c r="BE198" s="254">
        <f>IF(N198="základní",J198,0)</f>
        <v>0</v>
      </c>
      <c r="BF198" s="254">
        <f>IF(N198="snížená",J198,0)</f>
        <v>0</v>
      </c>
      <c r="BG198" s="254">
        <f>IF(N198="zákl. přenesená",J198,0)</f>
        <v>0</v>
      </c>
      <c r="BH198" s="254">
        <f>IF(N198="sníž. přenesená",J198,0)</f>
        <v>0</v>
      </c>
      <c r="BI198" s="254">
        <f>IF(N198="nulová",J198,0)</f>
        <v>0</v>
      </c>
      <c r="BJ198" s="14" t="s">
        <v>82</v>
      </c>
      <c r="BK198" s="254">
        <f>ROUND(I198*H198,2)</f>
        <v>0</v>
      </c>
      <c r="BL198" s="14" t="s">
        <v>147</v>
      </c>
      <c r="BM198" s="253" t="s">
        <v>904</v>
      </c>
    </row>
    <row r="199" s="2" customFormat="1" ht="16.5" customHeight="1">
      <c r="A199" s="35"/>
      <c r="B199" s="36"/>
      <c r="C199" s="241" t="s">
        <v>450</v>
      </c>
      <c r="D199" s="241" t="s">
        <v>143</v>
      </c>
      <c r="E199" s="242" t="s">
        <v>266</v>
      </c>
      <c r="F199" s="243" t="s">
        <v>267</v>
      </c>
      <c r="G199" s="244" t="s">
        <v>185</v>
      </c>
      <c r="H199" s="245">
        <v>0.0060000000000000001</v>
      </c>
      <c r="I199" s="246"/>
      <c r="J199" s="247">
        <f>ROUND(I199*H199,2)</f>
        <v>0</v>
      </c>
      <c r="K199" s="248"/>
      <c r="L199" s="41"/>
      <c r="M199" s="249" t="s">
        <v>1</v>
      </c>
      <c r="N199" s="250" t="s">
        <v>39</v>
      </c>
      <c r="O199" s="88"/>
      <c r="P199" s="251">
        <f>O199*H199</f>
        <v>0</v>
      </c>
      <c r="Q199" s="251">
        <v>0</v>
      </c>
      <c r="R199" s="251">
        <f>Q199*H199</f>
        <v>0</v>
      </c>
      <c r="S199" s="251">
        <v>0</v>
      </c>
      <c r="T199" s="25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53" t="s">
        <v>147</v>
      </c>
      <c r="AT199" s="253" t="s">
        <v>143</v>
      </c>
      <c r="AU199" s="253" t="s">
        <v>84</v>
      </c>
      <c r="AY199" s="14" t="s">
        <v>140</v>
      </c>
      <c r="BE199" s="254">
        <f>IF(N199="základní",J199,0)</f>
        <v>0</v>
      </c>
      <c r="BF199" s="254">
        <f>IF(N199="snížená",J199,0)</f>
        <v>0</v>
      </c>
      <c r="BG199" s="254">
        <f>IF(N199="zákl. přenesená",J199,0)</f>
        <v>0</v>
      </c>
      <c r="BH199" s="254">
        <f>IF(N199="sníž. přenesená",J199,0)</f>
        <v>0</v>
      </c>
      <c r="BI199" s="254">
        <f>IF(N199="nulová",J199,0)</f>
        <v>0</v>
      </c>
      <c r="BJ199" s="14" t="s">
        <v>82</v>
      </c>
      <c r="BK199" s="254">
        <f>ROUND(I199*H199,2)</f>
        <v>0</v>
      </c>
      <c r="BL199" s="14" t="s">
        <v>147</v>
      </c>
      <c r="BM199" s="253" t="s">
        <v>905</v>
      </c>
    </row>
    <row r="200" s="12" customFormat="1" ht="22.8" customHeight="1">
      <c r="A200" s="12"/>
      <c r="B200" s="225"/>
      <c r="C200" s="226"/>
      <c r="D200" s="227" t="s">
        <v>73</v>
      </c>
      <c r="E200" s="239" t="s">
        <v>318</v>
      </c>
      <c r="F200" s="239" t="s">
        <v>319</v>
      </c>
      <c r="G200" s="226"/>
      <c r="H200" s="226"/>
      <c r="I200" s="229"/>
      <c r="J200" s="240">
        <f>BK200</f>
        <v>0</v>
      </c>
      <c r="K200" s="226"/>
      <c r="L200" s="231"/>
      <c r="M200" s="232"/>
      <c r="N200" s="233"/>
      <c r="O200" s="233"/>
      <c r="P200" s="234">
        <f>SUM(P201:P205)</f>
        <v>0</v>
      </c>
      <c r="Q200" s="233"/>
      <c r="R200" s="234">
        <f>SUM(R201:R205)</f>
        <v>0.0034599999999999995</v>
      </c>
      <c r="S200" s="233"/>
      <c r="T200" s="235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6" t="s">
        <v>84</v>
      </c>
      <c r="AT200" s="237" t="s">
        <v>73</v>
      </c>
      <c r="AU200" s="237" t="s">
        <v>82</v>
      </c>
      <c r="AY200" s="236" t="s">
        <v>140</v>
      </c>
      <c r="BK200" s="238">
        <f>SUM(BK201:BK205)</f>
        <v>0</v>
      </c>
    </row>
    <row r="201" s="2" customFormat="1" ht="16.5" customHeight="1">
      <c r="A201" s="35"/>
      <c r="B201" s="36"/>
      <c r="C201" s="241" t="s">
        <v>454</v>
      </c>
      <c r="D201" s="241" t="s">
        <v>143</v>
      </c>
      <c r="E201" s="242" t="s">
        <v>906</v>
      </c>
      <c r="F201" s="243" t="s">
        <v>907</v>
      </c>
      <c r="G201" s="244" t="s">
        <v>168</v>
      </c>
      <c r="H201" s="245">
        <v>1</v>
      </c>
      <c r="I201" s="246"/>
      <c r="J201" s="247">
        <f>ROUND(I201*H201,2)</f>
        <v>0</v>
      </c>
      <c r="K201" s="248"/>
      <c r="L201" s="41"/>
      <c r="M201" s="249" t="s">
        <v>1</v>
      </c>
      <c r="N201" s="250" t="s">
        <v>39</v>
      </c>
      <c r="O201" s="88"/>
      <c r="P201" s="251">
        <f>O201*H201</f>
        <v>0</v>
      </c>
      <c r="Q201" s="251">
        <v>0.00036000000000000002</v>
      </c>
      <c r="R201" s="251">
        <f>Q201*H201</f>
        <v>0.00036000000000000002</v>
      </c>
      <c r="S201" s="251">
        <v>0</v>
      </c>
      <c r="T201" s="25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53" t="s">
        <v>147</v>
      </c>
      <c r="AT201" s="253" t="s">
        <v>143</v>
      </c>
      <c r="AU201" s="253" t="s">
        <v>84</v>
      </c>
      <c r="AY201" s="14" t="s">
        <v>140</v>
      </c>
      <c r="BE201" s="254">
        <f>IF(N201="základní",J201,0)</f>
        <v>0</v>
      </c>
      <c r="BF201" s="254">
        <f>IF(N201="snížená",J201,0)</f>
        <v>0</v>
      </c>
      <c r="BG201" s="254">
        <f>IF(N201="zákl. přenesená",J201,0)</f>
        <v>0</v>
      </c>
      <c r="BH201" s="254">
        <f>IF(N201="sníž. přenesená",J201,0)</f>
        <v>0</v>
      </c>
      <c r="BI201" s="254">
        <f>IF(N201="nulová",J201,0)</f>
        <v>0</v>
      </c>
      <c r="BJ201" s="14" t="s">
        <v>82</v>
      </c>
      <c r="BK201" s="254">
        <f>ROUND(I201*H201,2)</f>
        <v>0</v>
      </c>
      <c r="BL201" s="14" t="s">
        <v>147</v>
      </c>
      <c r="BM201" s="253" t="s">
        <v>908</v>
      </c>
    </row>
    <row r="202" s="2" customFormat="1" ht="16.5" customHeight="1">
      <c r="A202" s="35"/>
      <c r="B202" s="36"/>
      <c r="C202" s="241" t="s">
        <v>458</v>
      </c>
      <c r="D202" s="241" t="s">
        <v>143</v>
      </c>
      <c r="E202" s="242" t="s">
        <v>345</v>
      </c>
      <c r="F202" s="243" t="s">
        <v>346</v>
      </c>
      <c r="G202" s="244" t="s">
        <v>168</v>
      </c>
      <c r="H202" s="245">
        <v>2</v>
      </c>
      <c r="I202" s="246"/>
      <c r="J202" s="247">
        <f>ROUND(I202*H202,2)</f>
        <v>0</v>
      </c>
      <c r="K202" s="248"/>
      <c r="L202" s="41"/>
      <c r="M202" s="249" t="s">
        <v>1</v>
      </c>
      <c r="N202" s="250" t="s">
        <v>39</v>
      </c>
      <c r="O202" s="88"/>
      <c r="P202" s="251">
        <f>O202*H202</f>
        <v>0</v>
      </c>
      <c r="Q202" s="251">
        <v>0.00044000000000000002</v>
      </c>
      <c r="R202" s="251">
        <f>Q202*H202</f>
        <v>0.00088000000000000003</v>
      </c>
      <c r="S202" s="251">
        <v>0</v>
      </c>
      <c r="T202" s="25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53" t="s">
        <v>147</v>
      </c>
      <c r="AT202" s="253" t="s">
        <v>143</v>
      </c>
      <c r="AU202" s="253" t="s">
        <v>84</v>
      </c>
      <c r="AY202" s="14" t="s">
        <v>140</v>
      </c>
      <c r="BE202" s="254">
        <f>IF(N202="základní",J202,0)</f>
        <v>0</v>
      </c>
      <c r="BF202" s="254">
        <f>IF(N202="snížená",J202,0)</f>
        <v>0</v>
      </c>
      <c r="BG202" s="254">
        <f>IF(N202="zákl. přenesená",J202,0)</f>
        <v>0</v>
      </c>
      <c r="BH202" s="254">
        <f>IF(N202="sníž. přenesená",J202,0)</f>
        <v>0</v>
      </c>
      <c r="BI202" s="254">
        <f>IF(N202="nulová",J202,0)</f>
        <v>0</v>
      </c>
      <c r="BJ202" s="14" t="s">
        <v>82</v>
      </c>
      <c r="BK202" s="254">
        <f>ROUND(I202*H202,2)</f>
        <v>0</v>
      </c>
      <c r="BL202" s="14" t="s">
        <v>147</v>
      </c>
      <c r="BM202" s="253" t="s">
        <v>909</v>
      </c>
    </row>
    <row r="203" s="2" customFormat="1" ht="21.75" customHeight="1">
      <c r="A203" s="35"/>
      <c r="B203" s="36"/>
      <c r="C203" s="241" t="s">
        <v>462</v>
      </c>
      <c r="D203" s="241" t="s">
        <v>143</v>
      </c>
      <c r="E203" s="242" t="s">
        <v>401</v>
      </c>
      <c r="F203" s="243" t="s">
        <v>402</v>
      </c>
      <c r="G203" s="244" t="s">
        <v>168</v>
      </c>
      <c r="H203" s="245">
        <v>1</v>
      </c>
      <c r="I203" s="246"/>
      <c r="J203" s="247">
        <f>ROUND(I203*H203,2)</f>
        <v>0</v>
      </c>
      <c r="K203" s="248"/>
      <c r="L203" s="41"/>
      <c r="M203" s="249" t="s">
        <v>1</v>
      </c>
      <c r="N203" s="250" t="s">
        <v>39</v>
      </c>
      <c r="O203" s="88"/>
      <c r="P203" s="251">
        <f>O203*H203</f>
        <v>0</v>
      </c>
      <c r="Q203" s="251">
        <v>0.00147</v>
      </c>
      <c r="R203" s="251">
        <f>Q203*H203</f>
        <v>0.00147</v>
      </c>
      <c r="S203" s="251">
        <v>0</v>
      </c>
      <c r="T203" s="25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53" t="s">
        <v>147</v>
      </c>
      <c r="AT203" s="253" t="s">
        <v>143</v>
      </c>
      <c r="AU203" s="253" t="s">
        <v>84</v>
      </c>
      <c r="AY203" s="14" t="s">
        <v>140</v>
      </c>
      <c r="BE203" s="254">
        <f>IF(N203="základní",J203,0)</f>
        <v>0</v>
      </c>
      <c r="BF203" s="254">
        <f>IF(N203="snížená",J203,0)</f>
        <v>0</v>
      </c>
      <c r="BG203" s="254">
        <f>IF(N203="zákl. přenesená",J203,0)</f>
        <v>0</v>
      </c>
      <c r="BH203" s="254">
        <f>IF(N203="sníž. přenesená",J203,0)</f>
        <v>0</v>
      </c>
      <c r="BI203" s="254">
        <f>IF(N203="nulová",J203,0)</f>
        <v>0</v>
      </c>
      <c r="BJ203" s="14" t="s">
        <v>82</v>
      </c>
      <c r="BK203" s="254">
        <f>ROUND(I203*H203,2)</f>
        <v>0</v>
      </c>
      <c r="BL203" s="14" t="s">
        <v>147</v>
      </c>
      <c r="BM203" s="253" t="s">
        <v>910</v>
      </c>
    </row>
    <row r="204" s="2" customFormat="1" ht="21.75" customHeight="1">
      <c r="A204" s="35"/>
      <c r="B204" s="36"/>
      <c r="C204" s="241" t="s">
        <v>911</v>
      </c>
      <c r="D204" s="241" t="s">
        <v>143</v>
      </c>
      <c r="E204" s="242" t="s">
        <v>409</v>
      </c>
      <c r="F204" s="243" t="s">
        <v>410</v>
      </c>
      <c r="G204" s="244" t="s">
        <v>168</v>
      </c>
      <c r="H204" s="245">
        <v>1</v>
      </c>
      <c r="I204" s="246"/>
      <c r="J204" s="247">
        <f>ROUND(I204*H204,2)</f>
        <v>0</v>
      </c>
      <c r="K204" s="248"/>
      <c r="L204" s="41"/>
      <c r="M204" s="249" t="s">
        <v>1</v>
      </c>
      <c r="N204" s="250" t="s">
        <v>39</v>
      </c>
      <c r="O204" s="88"/>
      <c r="P204" s="251">
        <f>O204*H204</f>
        <v>0</v>
      </c>
      <c r="Q204" s="251">
        <v>0.00075000000000000002</v>
      </c>
      <c r="R204" s="251">
        <f>Q204*H204</f>
        <v>0.00075000000000000002</v>
      </c>
      <c r="S204" s="251">
        <v>0</v>
      </c>
      <c r="T204" s="25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53" t="s">
        <v>147</v>
      </c>
      <c r="AT204" s="253" t="s">
        <v>143</v>
      </c>
      <c r="AU204" s="253" t="s">
        <v>84</v>
      </c>
      <c r="AY204" s="14" t="s">
        <v>140</v>
      </c>
      <c r="BE204" s="254">
        <f>IF(N204="základní",J204,0)</f>
        <v>0</v>
      </c>
      <c r="BF204" s="254">
        <f>IF(N204="snížená",J204,0)</f>
        <v>0</v>
      </c>
      <c r="BG204" s="254">
        <f>IF(N204="zákl. přenesená",J204,0)</f>
        <v>0</v>
      </c>
      <c r="BH204" s="254">
        <f>IF(N204="sníž. přenesená",J204,0)</f>
        <v>0</v>
      </c>
      <c r="BI204" s="254">
        <f>IF(N204="nulová",J204,0)</f>
        <v>0</v>
      </c>
      <c r="BJ204" s="14" t="s">
        <v>82</v>
      </c>
      <c r="BK204" s="254">
        <f>ROUND(I204*H204,2)</f>
        <v>0</v>
      </c>
      <c r="BL204" s="14" t="s">
        <v>147</v>
      </c>
      <c r="BM204" s="253" t="s">
        <v>912</v>
      </c>
    </row>
    <row r="205" s="2" customFormat="1" ht="16.5" customHeight="1">
      <c r="A205" s="35"/>
      <c r="B205" s="36"/>
      <c r="C205" s="241" t="s">
        <v>913</v>
      </c>
      <c r="D205" s="241" t="s">
        <v>143</v>
      </c>
      <c r="E205" s="242" t="s">
        <v>413</v>
      </c>
      <c r="F205" s="243" t="s">
        <v>414</v>
      </c>
      <c r="G205" s="244" t="s">
        <v>185</v>
      </c>
      <c r="H205" s="245">
        <v>0.0030000000000000001</v>
      </c>
      <c r="I205" s="246"/>
      <c r="J205" s="247">
        <f>ROUND(I205*H205,2)</f>
        <v>0</v>
      </c>
      <c r="K205" s="248"/>
      <c r="L205" s="41"/>
      <c r="M205" s="249" t="s">
        <v>1</v>
      </c>
      <c r="N205" s="250" t="s">
        <v>39</v>
      </c>
      <c r="O205" s="88"/>
      <c r="P205" s="251">
        <f>O205*H205</f>
        <v>0</v>
      </c>
      <c r="Q205" s="251">
        <v>0</v>
      </c>
      <c r="R205" s="251">
        <f>Q205*H205</f>
        <v>0</v>
      </c>
      <c r="S205" s="251">
        <v>0</v>
      </c>
      <c r="T205" s="25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3" t="s">
        <v>147</v>
      </c>
      <c r="AT205" s="253" t="s">
        <v>143</v>
      </c>
      <c r="AU205" s="253" t="s">
        <v>84</v>
      </c>
      <c r="AY205" s="14" t="s">
        <v>140</v>
      </c>
      <c r="BE205" s="254">
        <f>IF(N205="základní",J205,0)</f>
        <v>0</v>
      </c>
      <c r="BF205" s="254">
        <f>IF(N205="snížená",J205,0)</f>
        <v>0</v>
      </c>
      <c r="BG205" s="254">
        <f>IF(N205="zákl. přenesená",J205,0)</f>
        <v>0</v>
      </c>
      <c r="BH205" s="254">
        <f>IF(N205="sníž. přenesená",J205,0)</f>
        <v>0</v>
      </c>
      <c r="BI205" s="254">
        <f>IF(N205="nulová",J205,0)</f>
        <v>0</v>
      </c>
      <c r="BJ205" s="14" t="s">
        <v>82</v>
      </c>
      <c r="BK205" s="254">
        <f>ROUND(I205*H205,2)</f>
        <v>0</v>
      </c>
      <c r="BL205" s="14" t="s">
        <v>147</v>
      </c>
      <c r="BM205" s="253" t="s">
        <v>914</v>
      </c>
    </row>
    <row r="206" s="12" customFormat="1" ht="25.92" customHeight="1">
      <c r="A206" s="12"/>
      <c r="B206" s="225"/>
      <c r="C206" s="226"/>
      <c r="D206" s="227" t="s">
        <v>73</v>
      </c>
      <c r="E206" s="228" t="s">
        <v>197</v>
      </c>
      <c r="F206" s="228" t="s">
        <v>198</v>
      </c>
      <c r="G206" s="226"/>
      <c r="H206" s="226"/>
      <c r="I206" s="229"/>
      <c r="J206" s="230">
        <f>BK206</f>
        <v>0</v>
      </c>
      <c r="K206" s="226"/>
      <c r="L206" s="231"/>
      <c r="M206" s="232"/>
      <c r="N206" s="233"/>
      <c r="O206" s="233"/>
      <c r="P206" s="234">
        <f>P207</f>
        <v>0</v>
      </c>
      <c r="Q206" s="233"/>
      <c r="R206" s="234">
        <f>R207</f>
        <v>0</v>
      </c>
      <c r="S206" s="233"/>
      <c r="T206" s="235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6" t="s">
        <v>156</v>
      </c>
      <c r="AT206" s="237" t="s">
        <v>73</v>
      </c>
      <c r="AU206" s="237" t="s">
        <v>74</v>
      </c>
      <c r="AY206" s="236" t="s">
        <v>140</v>
      </c>
      <c r="BK206" s="238">
        <f>BK207</f>
        <v>0</v>
      </c>
    </row>
    <row r="207" s="2" customFormat="1" ht="16.5" customHeight="1">
      <c r="A207" s="35"/>
      <c r="B207" s="36"/>
      <c r="C207" s="241" t="s">
        <v>915</v>
      </c>
      <c r="D207" s="241" t="s">
        <v>143</v>
      </c>
      <c r="E207" s="242" t="s">
        <v>200</v>
      </c>
      <c r="F207" s="243" t="s">
        <v>201</v>
      </c>
      <c r="G207" s="244" t="s">
        <v>202</v>
      </c>
      <c r="H207" s="245">
        <v>50</v>
      </c>
      <c r="I207" s="246"/>
      <c r="J207" s="247">
        <f>ROUND(I207*H207,2)</f>
        <v>0</v>
      </c>
      <c r="K207" s="248"/>
      <c r="L207" s="41"/>
      <c r="M207" s="255" t="s">
        <v>1</v>
      </c>
      <c r="N207" s="256" t="s">
        <v>39</v>
      </c>
      <c r="O207" s="257"/>
      <c r="P207" s="258">
        <f>O207*H207</f>
        <v>0</v>
      </c>
      <c r="Q207" s="258">
        <v>0</v>
      </c>
      <c r="R207" s="258">
        <f>Q207*H207</f>
        <v>0</v>
      </c>
      <c r="S207" s="258">
        <v>0</v>
      </c>
      <c r="T207" s="25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53" t="s">
        <v>203</v>
      </c>
      <c r="AT207" s="253" t="s">
        <v>143</v>
      </c>
      <c r="AU207" s="253" t="s">
        <v>82</v>
      </c>
      <c r="AY207" s="14" t="s">
        <v>140</v>
      </c>
      <c r="BE207" s="254">
        <f>IF(N207="základní",J207,0)</f>
        <v>0</v>
      </c>
      <c r="BF207" s="254">
        <f>IF(N207="snížená",J207,0)</f>
        <v>0</v>
      </c>
      <c r="BG207" s="254">
        <f>IF(N207="zákl. přenesená",J207,0)</f>
        <v>0</v>
      </c>
      <c r="BH207" s="254">
        <f>IF(N207="sníž. přenesená",J207,0)</f>
        <v>0</v>
      </c>
      <c r="BI207" s="254">
        <f>IF(N207="nulová",J207,0)</f>
        <v>0</v>
      </c>
      <c r="BJ207" s="14" t="s">
        <v>82</v>
      </c>
      <c r="BK207" s="254">
        <f>ROUND(I207*H207,2)</f>
        <v>0</v>
      </c>
      <c r="BL207" s="14" t="s">
        <v>203</v>
      </c>
      <c r="BM207" s="253" t="s">
        <v>916</v>
      </c>
    </row>
    <row r="208" s="2" customFormat="1" ht="6.96" customHeight="1">
      <c r="A208" s="35"/>
      <c r="B208" s="63"/>
      <c r="C208" s="64"/>
      <c r="D208" s="64"/>
      <c r="E208" s="64"/>
      <c r="F208" s="64"/>
      <c r="G208" s="64"/>
      <c r="H208" s="64"/>
      <c r="I208" s="189"/>
      <c r="J208" s="64"/>
      <c r="K208" s="64"/>
      <c r="L208" s="41"/>
      <c r="M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</row>
  </sheetData>
  <sheetProtection sheet="1" autoFilter="0" formatColumns="0" formatRows="0" objects="1" scenarios="1" spinCount="100000" saltValue="1YvKgF6vKnLZ4ZScDudHMwhD/+5SdZL13ePTxE//jo6kTN8k2T+R8hQqenIVGJTlIUvV4fTI2C5L/qENce6eaA==" hashValue="QbetUgrDDBRUjHFqHQZhoeI4Kh/O8mKoI9Ywr0GoGrGp/81T9O5ZfrFl6yccYjjtgYg6cg2gGliNGft9XH3lIg==" algorithmName="SHA-512" password="CC35"/>
  <autoFilter ref="C129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113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STARÉ MÍSTO - Stavební úpravy budovy obecního úřadu, Přestavba na požární zbrojnici se zázemím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114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706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210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917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stavby'!AN8</f>
        <v>16. 7. 2020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ROUND(J128,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ROUND((SUM(BE128:BE200)),  2)</f>
        <v>0</v>
      </c>
      <c r="G35" s="35"/>
      <c r="H35" s="35"/>
      <c r="I35" s="168">
        <v>0.20999999999999999</v>
      </c>
      <c r="J35" s="167">
        <f>ROUND(((SUM(BE128:BE200))*I35),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ROUND((SUM(BF128:BF200)),  2)</f>
        <v>0</v>
      </c>
      <c r="G36" s="35"/>
      <c r="H36" s="35"/>
      <c r="I36" s="168">
        <v>0.14999999999999999</v>
      </c>
      <c r="J36" s="167">
        <f>ROUND(((SUM(BF128:BF200))*I36),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ROUND((SUM(BG128:BG200)),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ROUND((SUM(BH128:BH200)),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ROUND((SUM(BI128:BI200)),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STARÉ MÍSTO - Stavební úpravy budovy obecního úřadu, Přestavba na požární zbrojnici se zázemím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114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706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210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zti2 - zdravotní technika OU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Obec Staré Místo</v>
      </c>
      <c r="G91" s="37"/>
      <c r="H91" s="37"/>
      <c r="I91" s="153" t="s">
        <v>22</v>
      </c>
      <c r="J91" s="76" t="str">
        <f>IF(J14="","",J14)</f>
        <v>16. 7. 2020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117</v>
      </c>
      <c r="D96" s="195"/>
      <c r="E96" s="195"/>
      <c r="F96" s="195"/>
      <c r="G96" s="195"/>
      <c r="H96" s="195"/>
      <c r="I96" s="196"/>
      <c r="J96" s="197" t="s">
        <v>118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119</v>
      </c>
      <c r="D98" s="37"/>
      <c r="E98" s="37"/>
      <c r="F98" s="37"/>
      <c r="G98" s="37"/>
      <c r="H98" s="37"/>
      <c r="I98" s="151"/>
      <c r="J98" s="107">
        <f>J128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120</v>
      </c>
    </row>
    <row r="99" s="9" customFormat="1" ht="24.96" customHeight="1">
      <c r="A99" s="9"/>
      <c r="B99" s="199"/>
      <c r="C99" s="200"/>
      <c r="D99" s="201" t="s">
        <v>708</v>
      </c>
      <c r="E99" s="202"/>
      <c r="F99" s="202"/>
      <c r="G99" s="202"/>
      <c r="H99" s="202"/>
      <c r="I99" s="203"/>
      <c r="J99" s="204">
        <f>J129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709</v>
      </c>
      <c r="E100" s="208"/>
      <c r="F100" s="208"/>
      <c r="G100" s="208"/>
      <c r="H100" s="208"/>
      <c r="I100" s="209"/>
      <c r="J100" s="210">
        <f>J130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121</v>
      </c>
      <c r="E101" s="202"/>
      <c r="F101" s="202"/>
      <c r="G101" s="202"/>
      <c r="H101" s="202"/>
      <c r="I101" s="203"/>
      <c r="J101" s="204">
        <f>J134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710</v>
      </c>
      <c r="E102" s="208"/>
      <c r="F102" s="208"/>
      <c r="G102" s="208"/>
      <c r="H102" s="208"/>
      <c r="I102" s="209"/>
      <c r="J102" s="210">
        <f>J135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711</v>
      </c>
      <c r="E103" s="208"/>
      <c r="F103" s="208"/>
      <c r="G103" s="208"/>
      <c r="H103" s="208"/>
      <c r="I103" s="209"/>
      <c r="J103" s="210">
        <f>J152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712</v>
      </c>
      <c r="E104" s="208"/>
      <c r="F104" s="208"/>
      <c r="G104" s="208"/>
      <c r="H104" s="208"/>
      <c r="I104" s="209"/>
      <c r="J104" s="210">
        <f>J175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713</v>
      </c>
      <c r="E105" s="208"/>
      <c r="F105" s="208"/>
      <c r="G105" s="208"/>
      <c r="H105" s="208"/>
      <c r="I105" s="209"/>
      <c r="J105" s="210">
        <f>J195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9"/>
      <c r="C106" s="200"/>
      <c r="D106" s="201" t="s">
        <v>124</v>
      </c>
      <c r="E106" s="202"/>
      <c r="F106" s="202"/>
      <c r="G106" s="202"/>
      <c r="H106" s="202"/>
      <c r="I106" s="203"/>
      <c r="J106" s="204">
        <f>J199</f>
        <v>0</v>
      </c>
      <c r="K106" s="200"/>
      <c r="L106" s="20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9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92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125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3.25" customHeight="1">
      <c r="A116" s="35"/>
      <c r="B116" s="36"/>
      <c r="C116" s="37"/>
      <c r="D116" s="37"/>
      <c r="E116" s="193" t="str">
        <f>E7</f>
        <v>STARÉ MÍSTO - Stavební úpravy budovy obecního úřadu, Přestavba na požární zbrojnici se zázemím</v>
      </c>
      <c r="F116" s="29"/>
      <c r="G116" s="29"/>
      <c r="H116" s="29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" customFormat="1" ht="12" customHeight="1">
      <c r="B117" s="18"/>
      <c r="C117" s="29" t="s">
        <v>114</v>
      </c>
      <c r="D117" s="19"/>
      <c r="E117" s="19"/>
      <c r="F117" s="19"/>
      <c r="G117" s="19"/>
      <c r="H117" s="19"/>
      <c r="I117" s="143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93" t="s">
        <v>706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210</v>
      </c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E11</f>
        <v>zti2 - zdravotní technika OU</v>
      </c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F14</f>
        <v>Obec Staré Místo</v>
      </c>
      <c r="G122" s="37"/>
      <c r="H122" s="37"/>
      <c r="I122" s="153" t="s">
        <v>22</v>
      </c>
      <c r="J122" s="76" t="str">
        <f>IF(J14="","",J14)</f>
        <v>16. 7. 2020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E17</f>
        <v xml:space="preserve"> </v>
      </c>
      <c r="G124" s="37"/>
      <c r="H124" s="37"/>
      <c r="I124" s="153" t="s">
        <v>30</v>
      </c>
      <c r="J124" s="33" t="str">
        <f>E23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IF(E20="","",E20)</f>
        <v>Vyplň údaj</v>
      </c>
      <c r="G125" s="37"/>
      <c r="H125" s="37"/>
      <c r="I125" s="153" t="s">
        <v>32</v>
      </c>
      <c r="J125" s="33" t="str">
        <f>E26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212"/>
      <c r="B127" s="213"/>
      <c r="C127" s="214" t="s">
        <v>126</v>
      </c>
      <c r="D127" s="215" t="s">
        <v>59</v>
      </c>
      <c r="E127" s="215" t="s">
        <v>55</v>
      </c>
      <c r="F127" s="215" t="s">
        <v>56</v>
      </c>
      <c r="G127" s="215" t="s">
        <v>127</v>
      </c>
      <c r="H127" s="215" t="s">
        <v>128</v>
      </c>
      <c r="I127" s="216" t="s">
        <v>129</v>
      </c>
      <c r="J127" s="217" t="s">
        <v>118</v>
      </c>
      <c r="K127" s="218" t="s">
        <v>130</v>
      </c>
      <c r="L127" s="219"/>
      <c r="M127" s="97" t="s">
        <v>1</v>
      </c>
      <c r="N127" s="98" t="s">
        <v>38</v>
      </c>
      <c r="O127" s="98" t="s">
        <v>131</v>
      </c>
      <c r="P127" s="98" t="s">
        <v>132</v>
      </c>
      <c r="Q127" s="98" t="s">
        <v>133</v>
      </c>
      <c r="R127" s="98" t="s">
        <v>134</v>
      </c>
      <c r="S127" s="98" t="s">
        <v>135</v>
      </c>
      <c r="T127" s="99" t="s">
        <v>136</v>
      </c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</row>
    <row r="128" s="2" customFormat="1" ht="22.8" customHeight="1">
      <c r="A128" s="35"/>
      <c r="B128" s="36"/>
      <c r="C128" s="104" t="s">
        <v>137</v>
      </c>
      <c r="D128" s="37"/>
      <c r="E128" s="37"/>
      <c r="F128" s="37"/>
      <c r="G128" s="37"/>
      <c r="H128" s="37"/>
      <c r="I128" s="151"/>
      <c r="J128" s="220">
        <f>BK128</f>
        <v>0</v>
      </c>
      <c r="K128" s="37"/>
      <c r="L128" s="41"/>
      <c r="M128" s="100"/>
      <c r="N128" s="221"/>
      <c r="O128" s="101"/>
      <c r="P128" s="222">
        <f>P129+P134+P199</f>
        <v>0</v>
      </c>
      <c r="Q128" s="101"/>
      <c r="R128" s="222">
        <f>R129+R134+R199</f>
        <v>1.5932900000000001</v>
      </c>
      <c r="S128" s="101"/>
      <c r="T128" s="223">
        <f>T129+T134+T199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73</v>
      </c>
      <c r="AU128" s="14" t="s">
        <v>120</v>
      </c>
      <c r="BK128" s="224">
        <f>BK129+BK134+BK199</f>
        <v>0</v>
      </c>
    </row>
    <row r="129" s="12" customFormat="1" ht="25.92" customHeight="1">
      <c r="A129" s="12"/>
      <c r="B129" s="225"/>
      <c r="C129" s="226"/>
      <c r="D129" s="227" t="s">
        <v>73</v>
      </c>
      <c r="E129" s="228" t="s">
        <v>714</v>
      </c>
      <c r="F129" s="228" t="s">
        <v>715</v>
      </c>
      <c r="G129" s="226"/>
      <c r="H129" s="226"/>
      <c r="I129" s="229"/>
      <c r="J129" s="230">
        <f>BK129</f>
        <v>0</v>
      </c>
      <c r="K129" s="226"/>
      <c r="L129" s="231"/>
      <c r="M129" s="232"/>
      <c r="N129" s="233"/>
      <c r="O129" s="233"/>
      <c r="P129" s="234">
        <f>P130</f>
        <v>0</v>
      </c>
      <c r="Q129" s="233"/>
      <c r="R129" s="234">
        <f>R130</f>
        <v>0.056049999999999996</v>
      </c>
      <c r="S129" s="233"/>
      <c r="T129" s="23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82</v>
      </c>
      <c r="AT129" s="237" t="s">
        <v>73</v>
      </c>
      <c r="AU129" s="237" t="s">
        <v>74</v>
      </c>
      <c r="AY129" s="236" t="s">
        <v>140</v>
      </c>
      <c r="BK129" s="238">
        <f>BK130</f>
        <v>0</v>
      </c>
    </row>
    <row r="130" s="12" customFormat="1" ht="22.8" customHeight="1">
      <c r="A130" s="12"/>
      <c r="B130" s="225"/>
      <c r="C130" s="226"/>
      <c r="D130" s="227" t="s">
        <v>73</v>
      </c>
      <c r="E130" s="239" t="s">
        <v>174</v>
      </c>
      <c r="F130" s="239" t="s">
        <v>716</v>
      </c>
      <c r="G130" s="226"/>
      <c r="H130" s="226"/>
      <c r="I130" s="229"/>
      <c r="J130" s="240">
        <f>BK130</f>
        <v>0</v>
      </c>
      <c r="K130" s="226"/>
      <c r="L130" s="231"/>
      <c r="M130" s="232"/>
      <c r="N130" s="233"/>
      <c r="O130" s="233"/>
      <c r="P130" s="234">
        <f>SUM(P131:P133)</f>
        <v>0</v>
      </c>
      <c r="Q130" s="233"/>
      <c r="R130" s="234">
        <f>SUM(R131:R133)</f>
        <v>0.056049999999999996</v>
      </c>
      <c r="S130" s="233"/>
      <c r="T130" s="235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82</v>
      </c>
      <c r="AT130" s="237" t="s">
        <v>73</v>
      </c>
      <c r="AU130" s="237" t="s">
        <v>82</v>
      </c>
      <c r="AY130" s="236" t="s">
        <v>140</v>
      </c>
      <c r="BK130" s="238">
        <f>SUM(BK131:BK133)</f>
        <v>0</v>
      </c>
    </row>
    <row r="131" s="2" customFormat="1" ht="21.75" customHeight="1">
      <c r="A131" s="35"/>
      <c r="B131" s="36"/>
      <c r="C131" s="241" t="s">
        <v>918</v>
      </c>
      <c r="D131" s="241" t="s">
        <v>143</v>
      </c>
      <c r="E131" s="242" t="s">
        <v>919</v>
      </c>
      <c r="F131" s="243" t="s">
        <v>920</v>
      </c>
      <c r="G131" s="244" t="s">
        <v>146</v>
      </c>
      <c r="H131" s="245">
        <v>15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156</v>
      </c>
      <c r="AT131" s="253" t="s">
        <v>143</v>
      </c>
      <c r="AU131" s="253" t="s">
        <v>84</v>
      </c>
      <c r="AY131" s="14" t="s">
        <v>140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156</v>
      </c>
      <c r="BM131" s="253" t="s">
        <v>921</v>
      </c>
    </row>
    <row r="132" s="2" customFormat="1" ht="21.75" customHeight="1">
      <c r="A132" s="35"/>
      <c r="B132" s="36"/>
      <c r="C132" s="260" t="s">
        <v>922</v>
      </c>
      <c r="D132" s="260" t="s">
        <v>610</v>
      </c>
      <c r="E132" s="261" t="s">
        <v>923</v>
      </c>
      <c r="F132" s="262" t="s">
        <v>924</v>
      </c>
      <c r="G132" s="263" t="s">
        <v>146</v>
      </c>
      <c r="H132" s="264">
        <v>15</v>
      </c>
      <c r="I132" s="265"/>
      <c r="J132" s="266">
        <f>ROUND(I132*H132,2)</f>
        <v>0</v>
      </c>
      <c r="K132" s="267"/>
      <c r="L132" s="268"/>
      <c r="M132" s="269" t="s">
        <v>1</v>
      </c>
      <c r="N132" s="270" t="s">
        <v>39</v>
      </c>
      <c r="O132" s="88"/>
      <c r="P132" s="251">
        <f>O132*H132</f>
        <v>0</v>
      </c>
      <c r="Q132" s="251">
        <v>0.00042999999999999999</v>
      </c>
      <c r="R132" s="251">
        <f>Q132*H132</f>
        <v>0.00645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174</v>
      </c>
      <c r="AT132" s="253" t="s">
        <v>610</v>
      </c>
      <c r="AU132" s="253" t="s">
        <v>84</v>
      </c>
      <c r="AY132" s="14" t="s">
        <v>140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156</v>
      </c>
      <c r="BM132" s="253" t="s">
        <v>925</v>
      </c>
    </row>
    <row r="133" s="2" customFormat="1" ht="21.75" customHeight="1">
      <c r="A133" s="35"/>
      <c r="B133" s="36"/>
      <c r="C133" s="241" t="s">
        <v>82</v>
      </c>
      <c r="D133" s="241" t="s">
        <v>143</v>
      </c>
      <c r="E133" s="242" t="s">
        <v>717</v>
      </c>
      <c r="F133" s="243" t="s">
        <v>718</v>
      </c>
      <c r="G133" s="244" t="s">
        <v>146</v>
      </c>
      <c r="H133" s="245">
        <v>20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0.00248</v>
      </c>
      <c r="R133" s="251">
        <f>Q133*H133</f>
        <v>0.049599999999999998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156</v>
      </c>
      <c r="AT133" s="253" t="s">
        <v>143</v>
      </c>
      <c r="AU133" s="253" t="s">
        <v>84</v>
      </c>
      <c r="AY133" s="14" t="s">
        <v>140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156</v>
      </c>
      <c r="BM133" s="253" t="s">
        <v>926</v>
      </c>
    </row>
    <row r="134" s="12" customFormat="1" ht="25.92" customHeight="1">
      <c r="A134" s="12"/>
      <c r="B134" s="225"/>
      <c r="C134" s="226"/>
      <c r="D134" s="227" t="s">
        <v>73</v>
      </c>
      <c r="E134" s="228" t="s">
        <v>138</v>
      </c>
      <c r="F134" s="228" t="s">
        <v>139</v>
      </c>
      <c r="G134" s="226"/>
      <c r="H134" s="226"/>
      <c r="I134" s="229"/>
      <c r="J134" s="230">
        <f>BK134</f>
        <v>0</v>
      </c>
      <c r="K134" s="226"/>
      <c r="L134" s="231"/>
      <c r="M134" s="232"/>
      <c r="N134" s="233"/>
      <c r="O134" s="233"/>
      <c r="P134" s="234">
        <f>P135+P152+P175+P195</f>
        <v>0</v>
      </c>
      <c r="Q134" s="233"/>
      <c r="R134" s="234">
        <f>R135+R152+R175+R195</f>
        <v>1.5372400000000002</v>
      </c>
      <c r="S134" s="233"/>
      <c r="T134" s="235">
        <f>T135+T152+T175+T195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84</v>
      </c>
      <c r="AT134" s="237" t="s">
        <v>73</v>
      </c>
      <c r="AU134" s="237" t="s">
        <v>74</v>
      </c>
      <c r="AY134" s="236" t="s">
        <v>140</v>
      </c>
      <c r="BK134" s="238">
        <f>BK135+BK152+BK175+BK195</f>
        <v>0</v>
      </c>
    </row>
    <row r="135" s="12" customFormat="1" ht="22.8" customHeight="1">
      <c r="A135" s="12"/>
      <c r="B135" s="225"/>
      <c r="C135" s="226"/>
      <c r="D135" s="227" t="s">
        <v>73</v>
      </c>
      <c r="E135" s="239" t="s">
        <v>723</v>
      </c>
      <c r="F135" s="239" t="s">
        <v>724</v>
      </c>
      <c r="G135" s="226"/>
      <c r="H135" s="226"/>
      <c r="I135" s="229"/>
      <c r="J135" s="240">
        <f>BK135</f>
        <v>0</v>
      </c>
      <c r="K135" s="226"/>
      <c r="L135" s="231"/>
      <c r="M135" s="232"/>
      <c r="N135" s="233"/>
      <c r="O135" s="233"/>
      <c r="P135" s="234">
        <f>SUM(P136:P151)</f>
        <v>0</v>
      </c>
      <c r="Q135" s="233"/>
      <c r="R135" s="234">
        <f>SUM(R136:R151)</f>
        <v>0.83418999999999999</v>
      </c>
      <c r="S135" s="233"/>
      <c r="T135" s="235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84</v>
      </c>
      <c r="AT135" s="237" t="s">
        <v>73</v>
      </c>
      <c r="AU135" s="237" t="s">
        <v>82</v>
      </c>
      <c r="AY135" s="236" t="s">
        <v>140</v>
      </c>
      <c r="BK135" s="238">
        <f>SUM(BK136:BK151)</f>
        <v>0</v>
      </c>
    </row>
    <row r="136" s="2" customFormat="1" ht="16.5" customHeight="1">
      <c r="A136" s="35"/>
      <c r="B136" s="36"/>
      <c r="C136" s="241" t="s">
        <v>927</v>
      </c>
      <c r="D136" s="241" t="s">
        <v>143</v>
      </c>
      <c r="E136" s="242" t="s">
        <v>928</v>
      </c>
      <c r="F136" s="243" t="s">
        <v>929</v>
      </c>
      <c r="G136" s="244" t="s">
        <v>146</v>
      </c>
      <c r="H136" s="245">
        <v>40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0.0016800000000000001</v>
      </c>
      <c r="R136" s="251">
        <f>Q136*H136</f>
        <v>0.06720000000000001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147</v>
      </c>
      <c r="AT136" s="253" t="s">
        <v>143</v>
      </c>
      <c r="AU136" s="253" t="s">
        <v>84</v>
      </c>
      <c r="AY136" s="14" t="s">
        <v>140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147</v>
      </c>
      <c r="BM136" s="253" t="s">
        <v>930</v>
      </c>
    </row>
    <row r="137" s="2" customFormat="1" ht="16.5" customHeight="1">
      <c r="A137" s="35"/>
      <c r="B137" s="36"/>
      <c r="C137" s="241" t="s">
        <v>931</v>
      </c>
      <c r="D137" s="241" t="s">
        <v>143</v>
      </c>
      <c r="E137" s="242" t="s">
        <v>932</v>
      </c>
      <c r="F137" s="243" t="s">
        <v>933</v>
      </c>
      <c r="G137" s="244" t="s">
        <v>146</v>
      </c>
      <c r="H137" s="245">
        <v>60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0.00191</v>
      </c>
      <c r="R137" s="251">
        <f>Q137*H137</f>
        <v>0.11460000000000001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147</v>
      </c>
      <c r="AT137" s="253" t="s">
        <v>143</v>
      </c>
      <c r="AU137" s="253" t="s">
        <v>84</v>
      </c>
      <c r="AY137" s="14" t="s">
        <v>140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147</v>
      </c>
      <c r="BM137" s="253" t="s">
        <v>934</v>
      </c>
    </row>
    <row r="138" s="2" customFormat="1" ht="16.5" customHeight="1">
      <c r="A138" s="35"/>
      <c r="B138" s="36"/>
      <c r="C138" s="241" t="s">
        <v>935</v>
      </c>
      <c r="D138" s="241" t="s">
        <v>143</v>
      </c>
      <c r="E138" s="242" t="s">
        <v>936</v>
      </c>
      <c r="F138" s="243" t="s">
        <v>937</v>
      </c>
      <c r="G138" s="244" t="s">
        <v>146</v>
      </c>
      <c r="H138" s="245">
        <v>30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0.0030799999999999998</v>
      </c>
      <c r="R138" s="251">
        <f>Q138*H138</f>
        <v>0.092399999999999996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147</v>
      </c>
      <c r="AT138" s="253" t="s">
        <v>143</v>
      </c>
      <c r="AU138" s="253" t="s">
        <v>84</v>
      </c>
      <c r="AY138" s="14" t="s">
        <v>140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147</v>
      </c>
      <c r="BM138" s="253" t="s">
        <v>938</v>
      </c>
    </row>
    <row r="139" s="2" customFormat="1" ht="16.5" customHeight="1">
      <c r="A139" s="35"/>
      <c r="B139" s="36"/>
      <c r="C139" s="241" t="s">
        <v>152</v>
      </c>
      <c r="D139" s="241" t="s">
        <v>143</v>
      </c>
      <c r="E139" s="242" t="s">
        <v>725</v>
      </c>
      <c r="F139" s="243" t="s">
        <v>726</v>
      </c>
      <c r="G139" s="244" t="s">
        <v>146</v>
      </c>
      <c r="H139" s="245">
        <v>20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0.00142</v>
      </c>
      <c r="R139" s="251">
        <f>Q139*H139</f>
        <v>0.028400000000000002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147</v>
      </c>
      <c r="AT139" s="253" t="s">
        <v>143</v>
      </c>
      <c r="AU139" s="253" t="s">
        <v>84</v>
      </c>
      <c r="AY139" s="14" t="s">
        <v>140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147</v>
      </c>
      <c r="BM139" s="253" t="s">
        <v>939</v>
      </c>
    </row>
    <row r="140" s="2" customFormat="1" ht="16.5" customHeight="1">
      <c r="A140" s="35"/>
      <c r="B140" s="36"/>
      <c r="C140" s="241" t="s">
        <v>156</v>
      </c>
      <c r="D140" s="241" t="s">
        <v>143</v>
      </c>
      <c r="E140" s="242" t="s">
        <v>728</v>
      </c>
      <c r="F140" s="243" t="s">
        <v>729</v>
      </c>
      <c r="G140" s="244" t="s">
        <v>146</v>
      </c>
      <c r="H140" s="245">
        <v>40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0.0074400000000000004</v>
      </c>
      <c r="R140" s="251">
        <f>Q140*H140</f>
        <v>0.29760000000000003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147</v>
      </c>
      <c r="AT140" s="253" t="s">
        <v>143</v>
      </c>
      <c r="AU140" s="253" t="s">
        <v>84</v>
      </c>
      <c r="AY140" s="14" t="s">
        <v>140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147</v>
      </c>
      <c r="BM140" s="253" t="s">
        <v>940</v>
      </c>
    </row>
    <row r="141" s="2" customFormat="1" ht="16.5" customHeight="1">
      <c r="A141" s="35"/>
      <c r="B141" s="36"/>
      <c r="C141" s="241" t="s">
        <v>941</v>
      </c>
      <c r="D141" s="241" t="s">
        <v>143</v>
      </c>
      <c r="E141" s="242" t="s">
        <v>942</v>
      </c>
      <c r="F141" s="243" t="s">
        <v>943</v>
      </c>
      <c r="G141" s="244" t="s">
        <v>146</v>
      </c>
      <c r="H141" s="245">
        <v>15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0.012319999999999999</v>
      </c>
      <c r="R141" s="251">
        <f>Q141*H141</f>
        <v>0.18479999999999999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147</v>
      </c>
      <c r="AT141" s="253" t="s">
        <v>143</v>
      </c>
      <c r="AU141" s="253" t="s">
        <v>84</v>
      </c>
      <c r="AY141" s="14" t="s">
        <v>140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147</v>
      </c>
      <c r="BM141" s="253" t="s">
        <v>944</v>
      </c>
    </row>
    <row r="142" s="2" customFormat="1" ht="16.5" customHeight="1">
      <c r="A142" s="35"/>
      <c r="B142" s="36"/>
      <c r="C142" s="241" t="s">
        <v>161</v>
      </c>
      <c r="D142" s="241" t="s">
        <v>143</v>
      </c>
      <c r="E142" s="242" t="s">
        <v>731</v>
      </c>
      <c r="F142" s="243" t="s">
        <v>732</v>
      </c>
      <c r="G142" s="244" t="s">
        <v>146</v>
      </c>
      <c r="H142" s="245">
        <v>10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0.0016900000000000001</v>
      </c>
      <c r="R142" s="251">
        <f>Q142*H142</f>
        <v>0.016900000000000002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147</v>
      </c>
      <c r="AT142" s="253" t="s">
        <v>143</v>
      </c>
      <c r="AU142" s="253" t="s">
        <v>84</v>
      </c>
      <c r="AY142" s="14" t="s">
        <v>140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147</v>
      </c>
      <c r="BM142" s="253" t="s">
        <v>945</v>
      </c>
    </row>
    <row r="143" s="2" customFormat="1" ht="16.5" customHeight="1">
      <c r="A143" s="35"/>
      <c r="B143" s="36"/>
      <c r="C143" s="241" t="s">
        <v>165</v>
      </c>
      <c r="D143" s="241" t="s">
        <v>143</v>
      </c>
      <c r="E143" s="242" t="s">
        <v>734</v>
      </c>
      <c r="F143" s="243" t="s">
        <v>735</v>
      </c>
      <c r="G143" s="244" t="s">
        <v>146</v>
      </c>
      <c r="H143" s="245">
        <v>10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0.00215</v>
      </c>
      <c r="R143" s="251">
        <f>Q143*H143</f>
        <v>0.021499999999999998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147</v>
      </c>
      <c r="AT143" s="253" t="s">
        <v>143</v>
      </c>
      <c r="AU143" s="253" t="s">
        <v>84</v>
      </c>
      <c r="AY143" s="14" t="s">
        <v>140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147</v>
      </c>
      <c r="BM143" s="253" t="s">
        <v>946</v>
      </c>
    </row>
    <row r="144" s="2" customFormat="1" ht="16.5" customHeight="1">
      <c r="A144" s="35"/>
      <c r="B144" s="36"/>
      <c r="C144" s="241" t="s">
        <v>170</v>
      </c>
      <c r="D144" s="241" t="s">
        <v>143</v>
      </c>
      <c r="E144" s="242" t="s">
        <v>737</v>
      </c>
      <c r="F144" s="243" t="s">
        <v>738</v>
      </c>
      <c r="G144" s="244" t="s">
        <v>168</v>
      </c>
      <c r="H144" s="245">
        <v>7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147</v>
      </c>
      <c r="AT144" s="253" t="s">
        <v>143</v>
      </c>
      <c r="AU144" s="253" t="s">
        <v>84</v>
      </c>
      <c r="AY144" s="14" t="s">
        <v>140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147</v>
      </c>
      <c r="BM144" s="253" t="s">
        <v>947</v>
      </c>
    </row>
    <row r="145" s="2" customFormat="1" ht="16.5" customHeight="1">
      <c r="A145" s="35"/>
      <c r="B145" s="36"/>
      <c r="C145" s="241" t="s">
        <v>174</v>
      </c>
      <c r="D145" s="241" t="s">
        <v>143</v>
      </c>
      <c r="E145" s="242" t="s">
        <v>740</v>
      </c>
      <c r="F145" s="243" t="s">
        <v>741</v>
      </c>
      <c r="G145" s="244" t="s">
        <v>168</v>
      </c>
      <c r="H145" s="245">
        <v>7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147</v>
      </c>
      <c r="AT145" s="253" t="s">
        <v>143</v>
      </c>
      <c r="AU145" s="253" t="s">
        <v>84</v>
      </c>
      <c r="AY145" s="14" t="s">
        <v>140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147</v>
      </c>
      <c r="BM145" s="253" t="s">
        <v>948</v>
      </c>
    </row>
    <row r="146" s="2" customFormat="1" ht="16.5" customHeight="1">
      <c r="A146" s="35"/>
      <c r="B146" s="36"/>
      <c r="C146" s="241" t="s">
        <v>178</v>
      </c>
      <c r="D146" s="241" t="s">
        <v>143</v>
      </c>
      <c r="E146" s="242" t="s">
        <v>743</v>
      </c>
      <c r="F146" s="243" t="s">
        <v>744</v>
      </c>
      <c r="G146" s="244" t="s">
        <v>168</v>
      </c>
      <c r="H146" s="245">
        <v>6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147</v>
      </c>
      <c r="AT146" s="253" t="s">
        <v>143</v>
      </c>
      <c r="AU146" s="253" t="s">
        <v>84</v>
      </c>
      <c r="AY146" s="14" t="s">
        <v>140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147</v>
      </c>
      <c r="BM146" s="253" t="s">
        <v>949</v>
      </c>
    </row>
    <row r="147" s="2" customFormat="1" ht="21.75" customHeight="1">
      <c r="A147" s="35"/>
      <c r="B147" s="36"/>
      <c r="C147" s="241" t="s">
        <v>950</v>
      </c>
      <c r="D147" s="241" t="s">
        <v>143</v>
      </c>
      <c r="E147" s="242" t="s">
        <v>951</v>
      </c>
      <c r="F147" s="243" t="s">
        <v>952</v>
      </c>
      <c r="G147" s="244" t="s">
        <v>168</v>
      </c>
      <c r="H147" s="245">
        <v>7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0.0015</v>
      </c>
      <c r="R147" s="251">
        <f>Q147*H147</f>
        <v>0.010500000000000001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147</v>
      </c>
      <c r="AT147" s="253" t="s">
        <v>143</v>
      </c>
      <c r="AU147" s="253" t="s">
        <v>84</v>
      </c>
      <c r="AY147" s="14" t="s">
        <v>140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147</v>
      </c>
      <c r="BM147" s="253" t="s">
        <v>953</v>
      </c>
    </row>
    <row r="148" s="2" customFormat="1" ht="16.5" customHeight="1">
      <c r="A148" s="35"/>
      <c r="B148" s="36"/>
      <c r="C148" s="241" t="s">
        <v>193</v>
      </c>
      <c r="D148" s="241" t="s">
        <v>143</v>
      </c>
      <c r="E148" s="242" t="s">
        <v>752</v>
      </c>
      <c r="F148" s="243" t="s">
        <v>753</v>
      </c>
      <c r="G148" s="244" t="s">
        <v>168</v>
      </c>
      <c r="H148" s="245">
        <v>1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0.00029</v>
      </c>
      <c r="R148" s="251">
        <f>Q148*H148</f>
        <v>0.00029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147</v>
      </c>
      <c r="AT148" s="253" t="s">
        <v>143</v>
      </c>
      <c r="AU148" s="253" t="s">
        <v>84</v>
      </c>
      <c r="AY148" s="14" t="s">
        <v>140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147</v>
      </c>
      <c r="BM148" s="253" t="s">
        <v>954</v>
      </c>
    </row>
    <row r="149" s="2" customFormat="1" ht="16.5" customHeight="1">
      <c r="A149" s="35"/>
      <c r="B149" s="36"/>
      <c r="C149" s="241" t="s">
        <v>199</v>
      </c>
      <c r="D149" s="241" t="s">
        <v>143</v>
      </c>
      <c r="E149" s="242" t="s">
        <v>755</v>
      </c>
      <c r="F149" s="243" t="s">
        <v>756</v>
      </c>
      <c r="G149" s="244" t="s">
        <v>146</v>
      </c>
      <c r="H149" s="245">
        <v>160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147</v>
      </c>
      <c r="AT149" s="253" t="s">
        <v>143</v>
      </c>
      <c r="AU149" s="253" t="s">
        <v>84</v>
      </c>
      <c r="AY149" s="14" t="s">
        <v>140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147</v>
      </c>
      <c r="BM149" s="253" t="s">
        <v>955</v>
      </c>
    </row>
    <row r="150" s="2" customFormat="1" ht="16.5" customHeight="1">
      <c r="A150" s="35"/>
      <c r="B150" s="36"/>
      <c r="C150" s="241" t="s">
        <v>205</v>
      </c>
      <c r="D150" s="241" t="s">
        <v>143</v>
      </c>
      <c r="E150" s="242" t="s">
        <v>758</v>
      </c>
      <c r="F150" s="243" t="s">
        <v>759</v>
      </c>
      <c r="G150" s="244" t="s">
        <v>146</v>
      </c>
      <c r="H150" s="245">
        <v>65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147</v>
      </c>
      <c r="AT150" s="253" t="s">
        <v>143</v>
      </c>
      <c r="AU150" s="253" t="s">
        <v>84</v>
      </c>
      <c r="AY150" s="14" t="s">
        <v>140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147</v>
      </c>
      <c r="BM150" s="253" t="s">
        <v>956</v>
      </c>
    </row>
    <row r="151" s="2" customFormat="1" ht="21.75" customHeight="1">
      <c r="A151" s="35"/>
      <c r="B151" s="36"/>
      <c r="C151" s="241" t="s">
        <v>8</v>
      </c>
      <c r="D151" s="241" t="s">
        <v>143</v>
      </c>
      <c r="E151" s="242" t="s">
        <v>761</v>
      </c>
      <c r="F151" s="243" t="s">
        <v>762</v>
      </c>
      <c r="G151" s="244" t="s">
        <v>185</v>
      </c>
      <c r="H151" s="245">
        <v>0.83399999999999996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147</v>
      </c>
      <c r="AT151" s="253" t="s">
        <v>143</v>
      </c>
      <c r="AU151" s="253" t="s">
        <v>84</v>
      </c>
      <c r="AY151" s="14" t="s">
        <v>140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147</v>
      </c>
      <c r="BM151" s="253" t="s">
        <v>957</v>
      </c>
    </row>
    <row r="152" s="12" customFormat="1" ht="22.8" customHeight="1">
      <c r="A152" s="12"/>
      <c r="B152" s="225"/>
      <c r="C152" s="226"/>
      <c r="D152" s="227" t="s">
        <v>73</v>
      </c>
      <c r="E152" s="239" t="s">
        <v>764</v>
      </c>
      <c r="F152" s="239" t="s">
        <v>765</v>
      </c>
      <c r="G152" s="226"/>
      <c r="H152" s="226"/>
      <c r="I152" s="229"/>
      <c r="J152" s="240">
        <f>BK152</f>
        <v>0</v>
      </c>
      <c r="K152" s="226"/>
      <c r="L152" s="231"/>
      <c r="M152" s="232"/>
      <c r="N152" s="233"/>
      <c r="O152" s="233"/>
      <c r="P152" s="234">
        <f>SUM(P153:P174)</f>
        <v>0</v>
      </c>
      <c r="Q152" s="233"/>
      <c r="R152" s="234">
        <f>SUM(R153:R174)</f>
        <v>0.26606000000000007</v>
      </c>
      <c r="S152" s="233"/>
      <c r="T152" s="235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6" t="s">
        <v>84</v>
      </c>
      <c r="AT152" s="237" t="s">
        <v>73</v>
      </c>
      <c r="AU152" s="237" t="s">
        <v>82</v>
      </c>
      <c r="AY152" s="236" t="s">
        <v>140</v>
      </c>
      <c r="BK152" s="238">
        <f>SUM(BK153:BK174)</f>
        <v>0</v>
      </c>
    </row>
    <row r="153" s="2" customFormat="1" ht="21.75" customHeight="1">
      <c r="A153" s="35"/>
      <c r="B153" s="36"/>
      <c r="C153" s="241" t="s">
        <v>147</v>
      </c>
      <c r="D153" s="241" t="s">
        <v>143</v>
      </c>
      <c r="E153" s="242" t="s">
        <v>766</v>
      </c>
      <c r="F153" s="243" t="s">
        <v>767</v>
      </c>
      <c r="G153" s="244" t="s">
        <v>146</v>
      </c>
      <c r="H153" s="245">
        <v>50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0.00097999999999999997</v>
      </c>
      <c r="R153" s="251">
        <f>Q153*H153</f>
        <v>0.049000000000000002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147</v>
      </c>
      <c r="AT153" s="253" t="s">
        <v>143</v>
      </c>
      <c r="AU153" s="253" t="s">
        <v>84</v>
      </c>
      <c r="AY153" s="14" t="s">
        <v>140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147</v>
      </c>
      <c r="BM153" s="253" t="s">
        <v>958</v>
      </c>
    </row>
    <row r="154" s="2" customFormat="1" ht="21.75" customHeight="1">
      <c r="A154" s="35"/>
      <c r="B154" s="36"/>
      <c r="C154" s="241" t="s">
        <v>271</v>
      </c>
      <c r="D154" s="241" t="s">
        <v>143</v>
      </c>
      <c r="E154" s="242" t="s">
        <v>769</v>
      </c>
      <c r="F154" s="243" t="s">
        <v>770</v>
      </c>
      <c r="G154" s="244" t="s">
        <v>146</v>
      </c>
      <c r="H154" s="245">
        <v>50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0.0012600000000000001</v>
      </c>
      <c r="R154" s="251">
        <f>Q154*H154</f>
        <v>0.063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147</v>
      </c>
      <c r="AT154" s="253" t="s">
        <v>143</v>
      </c>
      <c r="AU154" s="253" t="s">
        <v>84</v>
      </c>
      <c r="AY154" s="14" t="s">
        <v>140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147</v>
      </c>
      <c r="BM154" s="253" t="s">
        <v>959</v>
      </c>
    </row>
    <row r="155" s="2" customFormat="1" ht="21.75" customHeight="1">
      <c r="A155" s="35"/>
      <c r="B155" s="36"/>
      <c r="C155" s="241" t="s">
        <v>275</v>
      </c>
      <c r="D155" s="241" t="s">
        <v>143</v>
      </c>
      <c r="E155" s="242" t="s">
        <v>772</v>
      </c>
      <c r="F155" s="243" t="s">
        <v>773</v>
      </c>
      <c r="G155" s="244" t="s">
        <v>146</v>
      </c>
      <c r="H155" s="245">
        <v>20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0.0015299999999999999</v>
      </c>
      <c r="R155" s="251">
        <f>Q155*H155</f>
        <v>0.030599999999999999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147</v>
      </c>
      <c r="AT155" s="253" t="s">
        <v>143</v>
      </c>
      <c r="AU155" s="253" t="s">
        <v>84</v>
      </c>
      <c r="AY155" s="14" t="s">
        <v>140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147</v>
      </c>
      <c r="BM155" s="253" t="s">
        <v>960</v>
      </c>
    </row>
    <row r="156" s="2" customFormat="1" ht="21.75" customHeight="1">
      <c r="A156" s="35"/>
      <c r="B156" s="36"/>
      <c r="C156" s="241" t="s">
        <v>279</v>
      </c>
      <c r="D156" s="241" t="s">
        <v>143</v>
      </c>
      <c r="E156" s="242" t="s">
        <v>775</v>
      </c>
      <c r="F156" s="243" t="s">
        <v>776</v>
      </c>
      <c r="G156" s="244" t="s">
        <v>146</v>
      </c>
      <c r="H156" s="245">
        <v>20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0.0028400000000000001</v>
      </c>
      <c r="R156" s="251">
        <f>Q156*H156</f>
        <v>0.056800000000000003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147</v>
      </c>
      <c r="AT156" s="253" t="s">
        <v>143</v>
      </c>
      <c r="AU156" s="253" t="s">
        <v>84</v>
      </c>
      <c r="AY156" s="14" t="s">
        <v>140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147</v>
      </c>
      <c r="BM156" s="253" t="s">
        <v>961</v>
      </c>
    </row>
    <row r="157" s="2" customFormat="1" ht="33" customHeight="1">
      <c r="A157" s="35"/>
      <c r="B157" s="36"/>
      <c r="C157" s="241" t="s">
        <v>283</v>
      </c>
      <c r="D157" s="241" t="s">
        <v>143</v>
      </c>
      <c r="E157" s="242" t="s">
        <v>778</v>
      </c>
      <c r="F157" s="243" t="s">
        <v>779</v>
      </c>
      <c r="G157" s="244" t="s">
        <v>146</v>
      </c>
      <c r="H157" s="245">
        <v>25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4.0000000000000003E-05</v>
      </c>
      <c r="R157" s="251">
        <f>Q157*H157</f>
        <v>0.001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147</v>
      </c>
      <c r="AT157" s="253" t="s">
        <v>143</v>
      </c>
      <c r="AU157" s="253" t="s">
        <v>84</v>
      </c>
      <c r="AY157" s="14" t="s">
        <v>140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147</v>
      </c>
      <c r="BM157" s="253" t="s">
        <v>962</v>
      </c>
    </row>
    <row r="158" s="2" customFormat="1" ht="33" customHeight="1">
      <c r="A158" s="35"/>
      <c r="B158" s="36"/>
      <c r="C158" s="241" t="s">
        <v>7</v>
      </c>
      <c r="D158" s="241" t="s">
        <v>143</v>
      </c>
      <c r="E158" s="242" t="s">
        <v>781</v>
      </c>
      <c r="F158" s="243" t="s">
        <v>782</v>
      </c>
      <c r="G158" s="244" t="s">
        <v>146</v>
      </c>
      <c r="H158" s="245">
        <v>35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4.0000000000000003E-05</v>
      </c>
      <c r="R158" s="251">
        <f>Q158*H158</f>
        <v>0.0014000000000000002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147</v>
      </c>
      <c r="AT158" s="253" t="s">
        <v>143</v>
      </c>
      <c r="AU158" s="253" t="s">
        <v>84</v>
      </c>
      <c r="AY158" s="14" t="s">
        <v>140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147</v>
      </c>
      <c r="BM158" s="253" t="s">
        <v>963</v>
      </c>
    </row>
    <row r="159" s="2" customFormat="1" ht="33" customHeight="1">
      <c r="A159" s="35"/>
      <c r="B159" s="36"/>
      <c r="C159" s="241" t="s">
        <v>290</v>
      </c>
      <c r="D159" s="241" t="s">
        <v>143</v>
      </c>
      <c r="E159" s="242" t="s">
        <v>784</v>
      </c>
      <c r="F159" s="243" t="s">
        <v>785</v>
      </c>
      <c r="G159" s="244" t="s">
        <v>146</v>
      </c>
      <c r="H159" s="245">
        <v>20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4.0000000000000003E-05</v>
      </c>
      <c r="R159" s="251">
        <f>Q159*H159</f>
        <v>0.00080000000000000004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147</v>
      </c>
      <c r="AT159" s="253" t="s">
        <v>143</v>
      </c>
      <c r="AU159" s="253" t="s">
        <v>84</v>
      </c>
      <c r="AY159" s="14" t="s">
        <v>140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147</v>
      </c>
      <c r="BM159" s="253" t="s">
        <v>964</v>
      </c>
    </row>
    <row r="160" s="2" customFormat="1" ht="33" customHeight="1">
      <c r="A160" s="35"/>
      <c r="B160" s="36"/>
      <c r="C160" s="241" t="s">
        <v>294</v>
      </c>
      <c r="D160" s="241" t="s">
        <v>143</v>
      </c>
      <c r="E160" s="242" t="s">
        <v>787</v>
      </c>
      <c r="F160" s="243" t="s">
        <v>788</v>
      </c>
      <c r="G160" s="244" t="s">
        <v>146</v>
      </c>
      <c r="H160" s="245">
        <v>25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6.9999999999999994E-05</v>
      </c>
      <c r="R160" s="251">
        <f>Q160*H160</f>
        <v>0.0017499999999999998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147</v>
      </c>
      <c r="AT160" s="253" t="s">
        <v>143</v>
      </c>
      <c r="AU160" s="253" t="s">
        <v>84</v>
      </c>
      <c r="AY160" s="14" t="s">
        <v>140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147</v>
      </c>
      <c r="BM160" s="253" t="s">
        <v>965</v>
      </c>
    </row>
    <row r="161" s="2" customFormat="1" ht="33" customHeight="1">
      <c r="A161" s="35"/>
      <c r="B161" s="36"/>
      <c r="C161" s="241" t="s">
        <v>298</v>
      </c>
      <c r="D161" s="241" t="s">
        <v>143</v>
      </c>
      <c r="E161" s="242" t="s">
        <v>790</v>
      </c>
      <c r="F161" s="243" t="s">
        <v>791</v>
      </c>
      <c r="G161" s="244" t="s">
        <v>146</v>
      </c>
      <c r="H161" s="245">
        <v>35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9.0000000000000006E-05</v>
      </c>
      <c r="R161" s="251">
        <f>Q161*H161</f>
        <v>0.00315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147</v>
      </c>
      <c r="AT161" s="253" t="s">
        <v>143</v>
      </c>
      <c r="AU161" s="253" t="s">
        <v>84</v>
      </c>
      <c r="AY161" s="14" t="s">
        <v>140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147</v>
      </c>
      <c r="BM161" s="253" t="s">
        <v>966</v>
      </c>
    </row>
    <row r="162" s="2" customFormat="1" ht="16.5" customHeight="1">
      <c r="A162" s="35"/>
      <c r="B162" s="36"/>
      <c r="C162" s="241" t="s">
        <v>302</v>
      </c>
      <c r="D162" s="241" t="s">
        <v>143</v>
      </c>
      <c r="E162" s="242" t="s">
        <v>793</v>
      </c>
      <c r="F162" s="243" t="s">
        <v>794</v>
      </c>
      <c r="G162" s="244" t="s">
        <v>168</v>
      </c>
      <c r="H162" s="245">
        <v>34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147</v>
      </c>
      <c r="AT162" s="253" t="s">
        <v>143</v>
      </c>
      <c r="AU162" s="253" t="s">
        <v>84</v>
      </c>
      <c r="AY162" s="14" t="s">
        <v>140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147</v>
      </c>
      <c r="BM162" s="253" t="s">
        <v>967</v>
      </c>
    </row>
    <row r="163" s="2" customFormat="1" ht="16.5" customHeight="1">
      <c r="A163" s="35"/>
      <c r="B163" s="36"/>
      <c r="C163" s="241" t="s">
        <v>306</v>
      </c>
      <c r="D163" s="241" t="s">
        <v>143</v>
      </c>
      <c r="E163" s="242" t="s">
        <v>796</v>
      </c>
      <c r="F163" s="243" t="s">
        <v>797</v>
      </c>
      <c r="G163" s="244" t="s">
        <v>168</v>
      </c>
      <c r="H163" s="245">
        <v>8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0.00017000000000000001</v>
      </c>
      <c r="R163" s="251">
        <f>Q163*H163</f>
        <v>0.0013600000000000001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147</v>
      </c>
      <c r="AT163" s="253" t="s">
        <v>143</v>
      </c>
      <c r="AU163" s="253" t="s">
        <v>84</v>
      </c>
      <c r="AY163" s="14" t="s">
        <v>140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147</v>
      </c>
      <c r="BM163" s="253" t="s">
        <v>968</v>
      </c>
    </row>
    <row r="164" s="2" customFormat="1" ht="16.5" customHeight="1">
      <c r="A164" s="35"/>
      <c r="B164" s="36"/>
      <c r="C164" s="241" t="s">
        <v>310</v>
      </c>
      <c r="D164" s="241" t="s">
        <v>143</v>
      </c>
      <c r="E164" s="242" t="s">
        <v>799</v>
      </c>
      <c r="F164" s="243" t="s">
        <v>800</v>
      </c>
      <c r="G164" s="244" t="s">
        <v>159</v>
      </c>
      <c r="H164" s="245">
        <v>12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0.00021000000000000001</v>
      </c>
      <c r="R164" s="251">
        <f>Q164*H164</f>
        <v>0.0025200000000000001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147</v>
      </c>
      <c r="AT164" s="253" t="s">
        <v>143</v>
      </c>
      <c r="AU164" s="253" t="s">
        <v>84</v>
      </c>
      <c r="AY164" s="14" t="s">
        <v>140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147</v>
      </c>
      <c r="BM164" s="253" t="s">
        <v>969</v>
      </c>
    </row>
    <row r="165" s="2" customFormat="1" ht="16.5" customHeight="1">
      <c r="A165" s="35"/>
      <c r="B165" s="36"/>
      <c r="C165" s="241" t="s">
        <v>970</v>
      </c>
      <c r="D165" s="241" t="s">
        <v>143</v>
      </c>
      <c r="E165" s="242" t="s">
        <v>971</v>
      </c>
      <c r="F165" s="243" t="s">
        <v>972</v>
      </c>
      <c r="G165" s="244" t="s">
        <v>159</v>
      </c>
      <c r="H165" s="245">
        <v>1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0.00056999999999999998</v>
      </c>
      <c r="R165" s="251">
        <f>Q165*H165</f>
        <v>0.00056999999999999998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147</v>
      </c>
      <c r="AT165" s="253" t="s">
        <v>143</v>
      </c>
      <c r="AU165" s="253" t="s">
        <v>84</v>
      </c>
      <c r="AY165" s="14" t="s">
        <v>140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147</v>
      </c>
      <c r="BM165" s="253" t="s">
        <v>973</v>
      </c>
    </row>
    <row r="166" s="2" customFormat="1" ht="21.75" customHeight="1">
      <c r="A166" s="35"/>
      <c r="B166" s="36"/>
      <c r="C166" s="241" t="s">
        <v>314</v>
      </c>
      <c r="D166" s="241" t="s">
        <v>143</v>
      </c>
      <c r="E166" s="242" t="s">
        <v>802</v>
      </c>
      <c r="F166" s="243" t="s">
        <v>803</v>
      </c>
      <c r="G166" s="244" t="s">
        <v>168</v>
      </c>
      <c r="H166" s="245">
        <v>1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0.00022000000000000001</v>
      </c>
      <c r="R166" s="251">
        <f>Q166*H166</f>
        <v>0.00022000000000000001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147</v>
      </c>
      <c r="AT166" s="253" t="s">
        <v>143</v>
      </c>
      <c r="AU166" s="253" t="s">
        <v>84</v>
      </c>
      <c r="AY166" s="14" t="s">
        <v>140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147</v>
      </c>
      <c r="BM166" s="253" t="s">
        <v>974</v>
      </c>
    </row>
    <row r="167" s="2" customFormat="1" ht="21.75" customHeight="1">
      <c r="A167" s="35"/>
      <c r="B167" s="36"/>
      <c r="C167" s="241" t="s">
        <v>320</v>
      </c>
      <c r="D167" s="241" t="s">
        <v>143</v>
      </c>
      <c r="E167" s="242" t="s">
        <v>805</v>
      </c>
      <c r="F167" s="243" t="s">
        <v>806</v>
      </c>
      <c r="G167" s="244" t="s">
        <v>168</v>
      </c>
      <c r="H167" s="245">
        <v>1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0.00017000000000000001</v>
      </c>
      <c r="R167" s="251">
        <f>Q167*H167</f>
        <v>0.00017000000000000001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147</v>
      </c>
      <c r="AT167" s="253" t="s">
        <v>143</v>
      </c>
      <c r="AU167" s="253" t="s">
        <v>84</v>
      </c>
      <c r="AY167" s="14" t="s">
        <v>140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147</v>
      </c>
      <c r="BM167" s="253" t="s">
        <v>975</v>
      </c>
    </row>
    <row r="168" s="2" customFormat="1" ht="21.75" customHeight="1">
      <c r="A168" s="35"/>
      <c r="B168" s="36"/>
      <c r="C168" s="241" t="s">
        <v>332</v>
      </c>
      <c r="D168" s="241" t="s">
        <v>143</v>
      </c>
      <c r="E168" s="242" t="s">
        <v>814</v>
      </c>
      <c r="F168" s="243" t="s">
        <v>815</v>
      </c>
      <c r="G168" s="244" t="s">
        <v>168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0.00035</v>
      </c>
      <c r="R168" s="251">
        <f>Q168*H168</f>
        <v>0.00035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147</v>
      </c>
      <c r="AT168" s="253" t="s">
        <v>143</v>
      </c>
      <c r="AU168" s="253" t="s">
        <v>84</v>
      </c>
      <c r="AY168" s="14" t="s">
        <v>140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147</v>
      </c>
      <c r="BM168" s="253" t="s">
        <v>976</v>
      </c>
    </row>
    <row r="169" s="2" customFormat="1" ht="21.75" customHeight="1">
      <c r="A169" s="35"/>
      <c r="B169" s="36"/>
      <c r="C169" s="241" t="s">
        <v>336</v>
      </c>
      <c r="D169" s="241" t="s">
        <v>143</v>
      </c>
      <c r="E169" s="242" t="s">
        <v>817</v>
      </c>
      <c r="F169" s="243" t="s">
        <v>818</v>
      </c>
      <c r="G169" s="244" t="s">
        <v>168</v>
      </c>
      <c r="H169" s="245">
        <v>1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0.00076000000000000004</v>
      </c>
      <c r="R169" s="251">
        <f>Q169*H169</f>
        <v>0.00076000000000000004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147</v>
      </c>
      <c r="AT169" s="253" t="s">
        <v>143</v>
      </c>
      <c r="AU169" s="253" t="s">
        <v>84</v>
      </c>
      <c r="AY169" s="14" t="s">
        <v>140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147</v>
      </c>
      <c r="BM169" s="253" t="s">
        <v>977</v>
      </c>
    </row>
    <row r="170" s="2" customFormat="1" ht="21.75" customHeight="1">
      <c r="A170" s="35"/>
      <c r="B170" s="36"/>
      <c r="C170" s="241" t="s">
        <v>340</v>
      </c>
      <c r="D170" s="241" t="s">
        <v>143</v>
      </c>
      <c r="E170" s="242" t="s">
        <v>820</v>
      </c>
      <c r="F170" s="243" t="s">
        <v>821</v>
      </c>
      <c r="G170" s="244" t="s">
        <v>168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0.00022000000000000001</v>
      </c>
      <c r="R170" s="251">
        <f>Q170*H170</f>
        <v>0.00022000000000000001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147</v>
      </c>
      <c r="AT170" s="253" t="s">
        <v>143</v>
      </c>
      <c r="AU170" s="253" t="s">
        <v>84</v>
      </c>
      <c r="AY170" s="14" t="s">
        <v>140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147</v>
      </c>
      <c r="BM170" s="253" t="s">
        <v>978</v>
      </c>
    </row>
    <row r="171" s="2" customFormat="1" ht="16.5" customHeight="1">
      <c r="A171" s="35"/>
      <c r="B171" s="36"/>
      <c r="C171" s="241" t="s">
        <v>979</v>
      </c>
      <c r="D171" s="241" t="s">
        <v>143</v>
      </c>
      <c r="E171" s="242" t="s">
        <v>980</v>
      </c>
      <c r="F171" s="243" t="s">
        <v>981</v>
      </c>
      <c r="G171" s="244" t="s">
        <v>159</v>
      </c>
      <c r="H171" s="245">
        <v>1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0.0063899999999999998</v>
      </c>
      <c r="R171" s="251">
        <f>Q171*H171</f>
        <v>0.0063899999999999998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147</v>
      </c>
      <c r="AT171" s="253" t="s">
        <v>143</v>
      </c>
      <c r="AU171" s="253" t="s">
        <v>84</v>
      </c>
      <c r="AY171" s="14" t="s">
        <v>140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147</v>
      </c>
      <c r="BM171" s="253" t="s">
        <v>982</v>
      </c>
    </row>
    <row r="172" s="2" customFormat="1" ht="21.75" customHeight="1">
      <c r="A172" s="35"/>
      <c r="B172" s="36"/>
      <c r="C172" s="241" t="s">
        <v>348</v>
      </c>
      <c r="D172" s="241" t="s">
        <v>143</v>
      </c>
      <c r="E172" s="242" t="s">
        <v>826</v>
      </c>
      <c r="F172" s="243" t="s">
        <v>827</v>
      </c>
      <c r="G172" s="244" t="s">
        <v>146</v>
      </c>
      <c r="H172" s="245">
        <v>230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0.00019000000000000001</v>
      </c>
      <c r="R172" s="251">
        <f>Q172*H172</f>
        <v>0.043700000000000003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147</v>
      </c>
      <c r="AT172" s="253" t="s">
        <v>143</v>
      </c>
      <c r="AU172" s="253" t="s">
        <v>84</v>
      </c>
      <c r="AY172" s="14" t="s">
        <v>140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147</v>
      </c>
      <c r="BM172" s="253" t="s">
        <v>983</v>
      </c>
    </row>
    <row r="173" s="2" customFormat="1" ht="16.5" customHeight="1">
      <c r="A173" s="35"/>
      <c r="B173" s="36"/>
      <c r="C173" s="241" t="s">
        <v>352</v>
      </c>
      <c r="D173" s="241" t="s">
        <v>143</v>
      </c>
      <c r="E173" s="242" t="s">
        <v>829</v>
      </c>
      <c r="F173" s="243" t="s">
        <v>830</v>
      </c>
      <c r="G173" s="244" t="s">
        <v>146</v>
      </c>
      <c r="H173" s="245">
        <v>230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1.0000000000000001E-05</v>
      </c>
      <c r="R173" s="251">
        <f>Q173*H173</f>
        <v>0.0023000000000000004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147</v>
      </c>
      <c r="AT173" s="253" t="s">
        <v>143</v>
      </c>
      <c r="AU173" s="253" t="s">
        <v>84</v>
      </c>
      <c r="AY173" s="14" t="s">
        <v>140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147</v>
      </c>
      <c r="BM173" s="253" t="s">
        <v>984</v>
      </c>
    </row>
    <row r="174" s="2" customFormat="1" ht="21.75" customHeight="1">
      <c r="A174" s="35"/>
      <c r="B174" s="36"/>
      <c r="C174" s="241" t="s">
        <v>356</v>
      </c>
      <c r="D174" s="241" t="s">
        <v>143</v>
      </c>
      <c r="E174" s="242" t="s">
        <v>832</v>
      </c>
      <c r="F174" s="243" t="s">
        <v>833</v>
      </c>
      <c r="G174" s="244" t="s">
        <v>185</v>
      </c>
      <c r="H174" s="245">
        <v>0.26600000000000001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39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147</v>
      </c>
      <c r="AT174" s="253" t="s">
        <v>143</v>
      </c>
      <c r="AU174" s="253" t="s">
        <v>84</v>
      </c>
      <c r="AY174" s="14" t="s">
        <v>140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82</v>
      </c>
      <c r="BK174" s="254">
        <f>ROUND(I174*H174,2)</f>
        <v>0</v>
      </c>
      <c r="BL174" s="14" t="s">
        <v>147</v>
      </c>
      <c r="BM174" s="253" t="s">
        <v>985</v>
      </c>
    </row>
    <row r="175" s="12" customFormat="1" ht="22.8" customHeight="1">
      <c r="A175" s="12"/>
      <c r="B175" s="225"/>
      <c r="C175" s="226"/>
      <c r="D175" s="227" t="s">
        <v>73</v>
      </c>
      <c r="E175" s="239" t="s">
        <v>835</v>
      </c>
      <c r="F175" s="239" t="s">
        <v>836</v>
      </c>
      <c r="G175" s="226"/>
      <c r="H175" s="226"/>
      <c r="I175" s="229"/>
      <c r="J175" s="240">
        <f>BK175</f>
        <v>0</v>
      </c>
      <c r="K175" s="226"/>
      <c r="L175" s="231"/>
      <c r="M175" s="232"/>
      <c r="N175" s="233"/>
      <c r="O175" s="233"/>
      <c r="P175" s="234">
        <f>SUM(P176:P194)</f>
        <v>0</v>
      </c>
      <c r="Q175" s="233"/>
      <c r="R175" s="234">
        <f>SUM(R176:R194)</f>
        <v>0.37434000000000001</v>
      </c>
      <c r="S175" s="233"/>
      <c r="T175" s="235">
        <f>SUM(T176:T194)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6" t="s">
        <v>84</v>
      </c>
      <c r="AT175" s="237" t="s">
        <v>73</v>
      </c>
      <c r="AU175" s="237" t="s">
        <v>82</v>
      </c>
      <c r="AY175" s="236" t="s">
        <v>140</v>
      </c>
      <c r="BK175" s="238">
        <f>SUM(BK176:BK194)</f>
        <v>0</v>
      </c>
    </row>
    <row r="176" s="2" customFormat="1" ht="21.75" customHeight="1">
      <c r="A176" s="35"/>
      <c r="B176" s="36"/>
      <c r="C176" s="241" t="s">
        <v>360</v>
      </c>
      <c r="D176" s="241" t="s">
        <v>143</v>
      </c>
      <c r="E176" s="242" t="s">
        <v>837</v>
      </c>
      <c r="F176" s="243" t="s">
        <v>838</v>
      </c>
      <c r="G176" s="244" t="s">
        <v>159</v>
      </c>
      <c r="H176" s="245">
        <v>6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39</v>
      </c>
      <c r="O176" s="88"/>
      <c r="P176" s="251">
        <f>O176*H176</f>
        <v>0</v>
      </c>
      <c r="Q176" s="251">
        <v>0.016969999999999999</v>
      </c>
      <c r="R176" s="251">
        <f>Q176*H176</f>
        <v>0.10181999999999999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147</v>
      </c>
      <c r="AT176" s="253" t="s">
        <v>143</v>
      </c>
      <c r="AU176" s="253" t="s">
        <v>84</v>
      </c>
      <c r="AY176" s="14" t="s">
        <v>140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147</v>
      </c>
      <c r="BM176" s="253" t="s">
        <v>986</v>
      </c>
    </row>
    <row r="177" s="2" customFormat="1" ht="21.75" customHeight="1">
      <c r="A177" s="35"/>
      <c r="B177" s="36"/>
      <c r="C177" s="241" t="s">
        <v>987</v>
      </c>
      <c r="D177" s="241" t="s">
        <v>143</v>
      </c>
      <c r="E177" s="242" t="s">
        <v>988</v>
      </c>
      <c r="F177" s="243" t="s">
        <v>989</v>
      </c>
      <c r="G177" s="244" t="s">
        <v>159</v>
      </c>
      <c r="H177" s="245">
        <v>1</v>
      </c>
      <c r="I177" s="246"/>
      <c r="J177" s="247">
        <f>ROUND(I177*H177,2)</f>
        <v>0</v>
      </c>
      <c r="K177" s="248"/>
      <c r="L177" s="41"/>
      <c r="M177" s="249" t="s">
        <v>1</v>
      </c>
      <c r="N177" s="250" t="s">
        <v>39</v>
      </c>
      <c r="O177" s="88"/>
      <c r="P177" s="251">
        <f>O177*H177</f>
        <v>0</v>
      </c>
      <c r="Q177" s="251">
        <v>0.0011800000000000001</v>
      </c>
      <c r="R177" s="251">
        <f>Q177*H177</f>
        <v>0.0011800000000000001</v>
      </c>
      <c r="S177" s="251">
        <v>0</v>
      </c>
      <c r="T177" s="25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147</v>
      </c>
      <c r="AT177" s="253" t="s">
        <v>143</v>
      </c>
      <c r="AU177" s="253" t="s">
        <v>84</v>
      </c>
      <c r="AY177" s="14" t="s">
        <v>140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82</v>
      </c>
      <c r="BK177" s="254">
        <f>ROUND(I177*H177,2)</f>
        <v>0</v>
      </c>
      <c r="BL177" s="14" t="s">
        <v>147</v>
      </c>
      <c r="BM177" s="253" t="s">
        <v>990</v>
      </c>
    </row>
    <row r="178" s="2" customFormat="1" ht="21.75" customHeight="1">
      <c r="A178" s="35"/>
      <c r="B178" s="36"/>
      <c r="C178" s="241" t="s">
        <v>368</v>
      </c>
      <c r="D178" s="241" t="s">
        <v>143</v>
      </c>
      <c r="E178" s="242" t="s">
        <v>843</v>
      </c>
      <c r="F178" s="243" t="s">
        <v>844</v>
      </c>
      <c r="G178" s="244" t="s">
        <v>159</v>
      </c>
      <c r="H178" s="245">
        <v>2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39</v>
      </c>
      <c r="O178" s="88"/>
      <c r="P178" s="251">
        <f>O178*H178</f>
        <v>0</v>
      </c>
      <c r="Q178" s="251">
        <v>0.016080000000000001</v>
      </c>
      <c r="R178" s="251">
        <f>Q178*H178</f>
        <v>0.032160000000000001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147</v>
      </c>
      <c r="AT178" s="253" t="s">
        <v>143</v>
      </c>
      <c r="AU178" s="253" t="s">
        <v>84</v>
      </c>
      <c r="AY178" s="14" t="s">
        <v>140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82</v>
      </c>
      <c r="BK178" s="254">
        <f>ROUND(I178*H178,2)</f>
        <v>0</v>
      </c>
      <c r="BL178" s="14" t="s">
        <v>147</v>
      </c>
      <c r="BM178" s="253" t="s">
        <v>991</v>
      </c>
    </row>
    <row r="179" s="2" customFormat="1" ht="21.75" customHeight="1">
      <c r="A179" s="35"/>
      <c r="B179" s="36"/>
      <c r="C179" s="241" t="s">
        <v>372</v>
      </c>
      <c r="D179" s="241" t="s">
        <v>143</v>
      </c>
      <c r="E179" s="242" t="s">
        <v>846</v>
      </c>
      <c r="F179" s="243" t="s">
        <v>847</v>
      </c>
      <c r="G179" s="244" t="s">
        <v>159</v>
      </c>
      <c r="H179" s="245">
        <v>6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39</v>
      </c>
      <c r="O179" s="88"/>
      <c r="P179" s="251">
        <f>O179*H179</f>
        <v>0</v>
      </c>
      <c r="Q179" s="251">
        <v>0.02223</v>
      </c>
      <c r="R179" s="251">
        <f>Q179*H179</f>
        <v>0.13338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147</v>
      </c>
      <c r="AT179" s="253" t="s">
        <v>143</v>
      </c>
      <c r="AU179" s="253" t="s">
        <v>84</v>
      </c>
      <c r="AY179" s="14" t="s">
        <v>140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82</v>
      </c>
      <c r="BK179" s="254">
        <f>ROUND(I179*H179,2)</f>
        <v>0</v>
      </c>
      <c r="BL179" s="14" t="s">
        <v>147</v>
      </c>
      <c r="BM179" s="253" t="s">
        <v>992</v>
      </c>
    </row>
    <row r="180" s="2" customFormat="1" ht="21.75" customHeight="1">
      <c r="A180" s="35"/>
      <c r="B180" s="36"/>
      <c r="C180" s="241" t="s">
        <v>993</v>
      </c>
      <c r="D180" s="241" t="s">
        <v>143</v>
      </c>
      <c r="E180" s="242" t="s">
        <v>994</v>
      </c>
      <c r="F180" s="243" t="s">
        <v>995</v>
      </c>
      <c r="G180" s="244" t="s">
        <v>159</v>
      </c>
      <c r="H180" s="245">
        <v>1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39</v>
      </c>
      <c r="O180" s="88"/>
      <c r="P180" s="251">
        <f>O180*H180</f>
        <v>0</v>
      </c>
      <c r="Q180" s="251">
        <v>0.019210000000000001</v>
      </c>
      <c r="R180" s="251">
        <f>Q180*H180</f>
        <v>0.019210000000000001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147</v>
      </c>
      <c r="AT180" s="253" t="s">
        <v>143</v>
      </c>
      <c r="AU180" s="253" t="s">
        <v>84</v>
      </c>
      <c r="AY180" s="14" t="s">
        <v>140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82</v>
      </c>
      <c r="BK180" s="254">
        <f>ROUND(I180*H180,2)</f>
        <v>0</v>
      </c>
      <c r="BL180" s="14" t="s">
        <v>147</v>
      </c>
      <c r="BM180" s="253" t="s">
        <v>996</v>
      </c>
    </row>
    <row r="181" s="2" customFormat="1" ht="21.75" customHeight="1">
      <c r="A181" s="35"/>
      <c r="B181" s="36"/>
      <c r="C181" s="241" t="s">
        <v>380</v>
      </c>
      <c r="D181" s="241" t="s">
        <v>143</v>
      </c>
      <c r="E181" s="242" t="s">
        <v>852</v>
      </c>
      <c r="F181" s="243" t="s">
        <v>853</v>
      </c>
      <c r="G181" s="244" t="s">
        <v>159</v>
      </c>
      <c r="H181" s="245">
        <v>3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39</v>
      </c>
      <c r="O181" s="88"/>
      <c r="P181" s="251">
        <f>O181*H181</f>
        <v>0</v>
      </c>
      <c r="Q181" s="251">
        <v>0.00032000000000000003</v>
      </c>
      <c r="R181" s="251">
        <f>Q181*H181</f>
        <v>0.00096000000000000013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147</v>
      </c>
      <c r="AT181" s="253" t="s">
        <v>143</v>
      </c>
      <c r="AU181" s="253" t="s">
        <v>84</v>
      </c>
      <c r="AY181" s="14" t="s">
        <v>140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82</v>
      </c>
      <c r="BK181" s="254">
        <f>ROUND(I181*H181,2)</f>
        <v>0</v>
      </c>
      <c r="BL181" s="14" t="s">
        <v>147</v>
      </c>
      <c r="BM181" s="253" t="s">
        <v>997</v>
      </c>
    </row>
    <row r="182" s="2" customFormat="1" ht="21.75" customHeight="1">
      <c r="A182" s="35"/>
      <c r="B182" s="36"/>
      <c r="C182" s="241" t="s">
        <v>384</v>
      </c>
      <c r="D182" s="241" t="s">
        <v>143</v>
      </c>
      <c r="E182" s="242" t="s">
        <v>855</v>
      </c>
      <c r="F182" s="243" t="s">
        <v>856</v>
      </c>
      <c r="G182" s="244" t="s">
        <v>159</v>
      </c>
      <c r="H182" s="245">
        <v>5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39</v>
      </c>
      <c r="O182" s="88"/>
      <c r="P182" s="251">
        <f>O182*H182</f>
        <v>0</v>
      </c>
      <c r="Q182" s="251">
        <v>0.00051999999999999995</v>
      </c>
      <c r="R182" s="251">
        <f>Q182*H182</f>
        <v>0.0025999999999999999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147</v>
      </c>
      <c r="AT182" s="253" t="s">
        <v>143</v>
      </c>
      <c r="AU182" s="253" t="s">
        <v>84</v>
      </c>
      <c r="AY182" s="14" t="s">
        <v>140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82</v>
      </c>
      <c r="BK182" s="254">
        <f>ROUND(I182*H182,2)</f>
        <v>0</v>
      </c>
      <c r="BL182" s="14" t="s">
        <v>147</v>
      </c>
      <c r="BM182" s="253" t="s">
        <v>998</v>
      </c>
    </row>
    <row r="183" s="2" customFormat="1" ht="21.75" customHeight="1">
      <c r="A183" s="35"/>
      <c r="B183" s="36"/>
      <c r="C183" s="241" t="s">
        <v>388</v>
      </c>
      <c r="D183" s="241" t="s">
        <v>143</v>
      </c>
      <c r="E183" s="242" t="s">
        <v>858</v>
      </c>
      <c r="F183" s="243" t="s">
        <v>859</v>
      </c>
      <c r="G183" s="244" t="s">
        <v>159</v>
      </c>
      <c r="H183" s="245">
        <v>3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39</v>
      </c>
      <c r="O183" s="88"/>
      <c r="P183" s="251">
        <f>O183*H183</f>
        <v>0</v>
      </c>
      <c r="Q183" s="251">
        <v>0.00051999999999999995</v>
      </c>
      <c r="R183" s="251">
        <f>Q183*H183</f>
        <v>0.0015599999999999998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147</v>
      </c>
      <c r="AT183" s="253" t="s">
        <v>143</v>
      </c>
      <c r="AU183" s="253" t="s">
        <v>84</v>
      </c>
      <c r="AY183" s="14" t="s">
        <v>140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82</v>
      </c>
      <c r="BK183" s="254">
        <f>ROUND(I183*H183,2)</f>
        <v>0</v>
      </c>
      <c r="BL183" s="14" t="s">
        <v>147</v>
      </c>
      <c r="BM183" s="253" t="s">
        <v>999</v>
      </c>
    </row>
    <row r="184" s="2" customFormat="1" ht="21.75" customHeight="1">
      <c r="A184" s="35"/>
      <c r="B184" s="36"/>
      <c r="C184" s="241" t="s">
        <v>1000</v>
      </c>
      <c r="D184" s="241" t="s">
        <v>143</v>
      </c>
      <c r="E184" s="242" t="s">
        <v>1001</v>
      </c>
      <c r="F184" s="243" t="s">
        <v>1002</v>
      </c>
      <c r="G184" s="244" t="s">
        <v>159</v>
      </c>
      <c r="H184" s="245">
        <v>1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39</v>
      </c>
      <c r="O184" s="88"/>
      <c r="P184" s="251">
        <f>O184*H184</f>
        <v>0</v>
      </c>
      <c r="Q184" s="251">
        <v>0.0012999999999999999</v>
      </c>
      <c r="R184" s="251">
        <f>Q184*H184</f>
        <v>0.0012999999999999999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147</v>
      </c>
      <c r="AT184" s="253" t="s">
        <v>143</v>
      </c>
      <c r="AU184" s="253" t="s">
        <v>84</v>
      </c>
      <c r="AY184" s="14" t="s">
        <v>140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82</v>
      </c>
      <c r="BK184" s="254">
        <f>ROUND(I184*H184,2)</f>
        <v>0</v>
      </c>
      <c r="BL184" s="14" t="s">
        <v>147</v>
      </c>
      <c r="BM184" s="253" t="s">
        <v>1003</v>
      </c>
    </row>
    <row r="185" s="2" customFormat="1" ht="21.75" customHeight="1">
      <c r="A185" s="35"/>
      <c r="B185" s="36"/>
      <c r="C185" s="241" t="s">
        <v>1004</v>
      </c>
      <c r="D185" s="241" t="s">
        <v>143</v>
      </c>
      <c r="E185" s="242" t="s">
        <v>1005</v>
      </c>
      <c r="F185" s="243" t="s">
        <v>1006</v>
      </c>
      <c r="G185" s="244" t="s">
        <v>159</v>
      </c>
      <c r="H185" s="245">
        <v>1</v>
      </c>
      <c r="I185" s="246"/>
      <c r="J185" s="247">
        <f>ROUND(I185*H185,2)</f>
        <v>0</v>
      </c>
      <c r="K185" s="248"/>
      <c r="L185" s="41"/>
      <c r="M185" s="249" t="s">
        <v>1</v>
      </c>
      <c r="N185" s="250" t="s">
        <v>39</v>
      </c>
      <c r="O185" s="88"/>
      <c r="P185" s="251">
        <f>O185*H185</f>
        <v>0</v>
      </c>
      <c r="Q185" s="251">
        <v>0.00084999999999999995</v>
      </c>
      <c r="R185" s="251">
        <f>Q185*H185</f>
        <v>0.00084999999999999995</v>
      </c>
      <c r="S185" s="251">
        <v>0</v>
      </c>
      <c r="T185" s="25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147</v>
      </c>
      <c r="AT185" s="253" t="s">
        <v>143</v>
      </c>
      <c r="AU185" s="253" t="s">
        <v>84</v>
      </c>
      <c r="AY185" s="14" t="s">
        <v>140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82</v>
      </c>
      <c r="BK185" s="254">
        <f>ROUND(I185*H185,2)</f>
        <v>0</v>
      </c>
      <c r="BL185" s="14" t="s">
        <v>147</v>
      </c>
      <c r="BM185" s="253" t="s">
        <v>1007</v>
      </c>
    </row>
    <row r="186" s="2" customFormat="1" ht="21.75" customHeight="1">
      <c r="A186" s="35"/>
      <c r="B186" s="36"/>
      <c r="C186" s="241" t="s">
        <v>1008</v>
      </c>
      <c r="D186" s="241" t="s">
        <v>143</v>
      </c>
      <c r="E186" s="242" t="s">
        <v>1009</v>
      </c>
      <c r="F186" s="243" t="s">
        <v>1010</v>
      </c>
      <c r="G186" s="244" t="s">
        <v>159</v>
      </c>
      <c r="H186" s="245">
        <v>2</v>
      </c>
      <c r="I186" s="246"/>
      <c r="J186" s="247">
        <f>ROUND(I186*H186,2)</f>
        <v>0</v>
      </c>
      <c r="K186" s="248"/>
      <c r="L186" s="41"/>
      <c r="M186" s="249" t="s">
        <v>1</v>
      </c>
      <c r="N186" s="250" t="s">
        <v>39</v>
      </c>
      <c r="O186" s="88"/>
      <c r="P186" s="251">
        <f>O186*H186</f>
        <v>0</v>
      </c>
      <c r="Q186" s="251">
        <v>0.0049300000000000004</v>
      </c>
      <c r="R186" s="251">
        <f>Q186*H186</f>
        <v>0.0098600000000000007</v>
      </c>
      <c r="S186" s="251">
        <v>0</v>
      </c>
      <c r="T186" s="25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3" t="s">
        <v>147</v>
      </c>
      <c r="AT186" s="253" t="s">
        <v>143</v>
      </c>
      <c r="AU186" s="253" t="s">
        <v>84</v>
      </c>
      <c r="AY186" s="14" t="s">
        <v>140</v>
      </c>
      <c r="BE186" s="254">
        <f>IF(N186="základní",J186,0)</f>
        <v>0</v>
      </c>
      <c r="BF186" s="254">
        <f>IF(N186="snížená",J186,0)</f>
        <v>0</v>
      </c>
      <c r="BG186" s="254">
        <f>IF(N186="zákl. přenesená",J186,0)</f>
        <v>0</v>
      </c>
      <c r="BH186" s="254">
        <f>IF(N186="sníž. přenesená",J186,0)</f>
        <v>0</v>
      </c>
      <c r="BI186" s="254">
        <f>IF(N186="nulová",J186,0)</f>
        <v>0</v>
      </c>
      <c r="BJ186" s="14" t="s">
        <v>82</v>
      </c>
      <c r="BK186" s="254">
        <f>ROUND(I186*H186,2)</f>
        <v>0</v>
      </c>
      <c r="BL186" s="14" t="s">
        <v>147</v>
      </c>
      <c r="BM186" s="253" t="s">
        <v>1011</v>
      </c>
    </row>
    <row r="187" s="2" customFormat="1" ht="21.75" customHeight="1">
      <c r="A187" s="35"/>
      <c r="B187" s="36"/>
      <c r="C187" s="241" t="s">
        <v>392</v>
      </c>
      <c r="D187" s="241" t="s">
        <v>143</v>
      </c>
      <c r="E187" s="242" t="s">
        <v>861</v>
      </c>
      <c r="F187" s="243" t="s">
        <v>862</v>
      </c>
      <c r="G187" s="244" t="s">
        <v>159</v>
      </c>
      <c r="H187" s="245">
        <v>3</v>
      </c>
      <c r="I187" s="246"/>
      <c r="J187" s="247">
        <f>ROUND(I187*H187,2)</f>
        <v>0</v>
      </c>
      <c r="K187" s="248"/>
      <c r="L187" s="41"/>
      <c r="M187" s="249" t="s">
        <v>1</v>
      </c>
      <c r="N187" s="250" t="s">
        <v>39</v>
      </c>
      <c r="O187" s="88"/>
      <c r="P187" s="251">
        <f>O187*H187</f>
        <v>0</v>
      </c>
      <c r="Q187" s="251">
        <v>0.014749999999999999</v>
      </c>
      <c r="R187" s="251">
        <f>Q187*H187</f>
        <v>0.044249999999999998</v>
      </c>
      <c r="S187" s="251">
        <v>0</v>
      </c>
      <c r="T187" s="25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3" t="s">
        <v>147</v>
      </c>
      <c r="AT187" s="253" t="s">
        <v>143</v>
      </c>
      <c r="AU187" s="253" t="s">
        <v>84</v>
      </c>
      <c r="AY187" s="14" t="s">
        <v>140</v>
      </c>
      <c r="BE187" s="254">
        <f>IF(N187="základní",J187,0)</f>
        <v>0</v>
      </c>
      <c r="BF187" s="254">
        <f>IF(N187="snížená",J187,0)</f>
        <v>0</v>
      </c>
      <c r="BG187" s="254">
        <f>IF(N187="zákl. přenesená",J187,0)</f>
        <v>0</v>
      </c>
      <c r="BH187" s="254">
        <f>IF(N187="sníž. přenesená",J187,0)</f>
        <v>0</v>
      </c>
      <c r="BI187" s="254">
        <f>IF(N187="nulová",J187,0)</f>
        <v>0</v>
      </c>
      <c r="BJ187" s="14" t="s">
        <v>82</v>
      </c>
      <c r="BK187" s="254">
        <f>ROUND(I187*H187,2)</f>
        <v>0</v>
      </c>
      <c r="BL187" s="14" t="s">
        <v>147</v>
      </c>
      <c r="BM187" s="253" t="s">
        <v>1012</v>
      </c>
    </row>
    <row r="188" s="2" customFormat="1" ht="21.75" customHeight="1">
      <c r="A188" s="35"/>
      <c r="B188" s="36"/>
      <c r="C188" s="241" t="s">
        <v>396</v>
      </c>
      <c r="D188" s="241" t="s">
        <v>143</v>
      </c>
      <c r="E188" s="242" t="s">
        <v>864</v>
      </c>
      <c r="F188" s="243" t="s">
        <v>865</v>
      </c>
      <c r="G188" s="244" t="s">
        <v>159</v>
      </c>
      <c r="H188" s="245">
        <v>5</v>
      </c>
      <c r="I188" s="246"/>
      <c r="J188" s="247">
        <f>ROUND(I188*H188,2)</f>
        <v>0</v>
      </c>
      <c r="K188" s="248"/>
      <c r="L188" s="41"/>
      <c r="M188" s="249" t="s">
        <v>1</v>
      </c>
      <c r="N188" s="250" t="s">
        <v>39</v>
      </c>
      <c r="O188" s="88"/>
      <c r="P188" s="251">
        <f>O188*H188</f>
        <v>0</v>
      </c>
      <c r="Q188" s="251">
        <v>0.00172</v>
      </c>
      <c r="R188" s="251">
        <f>Q188*H188</f>
        <v>0.0086</v>
      </c>
      <c r="S188" s="251">
        <v>0</v>
      </c>
      <c r="T188" s="25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3" t="s">
        <v>147</v>
      </c>
      <c r="AT188" s="253" t="s">
        <v>143</v>
      </c>
      <c r="AU188" s="253" t="s">
        <v>84</v>
      </c>
      <c r="AY188" s="14" t="s">
        <v>140</v>
      </c>
      <c r="BE188" s="254">
        <f>IF(N188="základní",J188,0)</f>
        <v>0</v>
      </c>
      <c r="BF188" s="254">
        <f>IF(N188="snížená",J188,0)</f>
        <v>0</v>
      </c>
      <c r="BG188" s="254">
        <f>IF(N188="zákl. přenesená",J188,0)</f>
        <v>0</v>
      </c>
      <c r="BH188" s="254">
        <f>IF(N188="sníž. přenesená",J188,0)</f>
        <v>0</v>
      </c>
      <c r="BI188" s="254">
        <f>IF(N188="nulová",J188,0)</f>
        <v>0</v>
      </c>
      <c r="BJ188" s="14" t="s">
        <v>82</v>
      </c>
      <c r="BK188" s="254">
        <f>ROUND(I188*H188,2)</f>
        <v>0</v>
      </c>
      <c r="BL188" s="14" t="s">
        <v>147</v>
      </c>
      <c r="BM188" s="253" t="s">
        <v>1013</v>
      </c>
    </row>
    <row r="189" s="2" customFormat="1" ht="16.5" customHeight="1">
      <c r="A189" s="35"/>
      <c r="B189" s="36"/>
      <c r="C189" s="241" t="s">
        <v>400</v>
      </c>
      <c r="D189" s="241" t="s">
        <v>143</v>
      </c>
      <c r="E189" s="242" t="s">
        <v>867</v>
      </c>
      <c r="F189" s="243" t="s">
        <v>868</v>
      </c>
      <c r="G189" s="244" t="s">
        <v>159</v>
      </c>
      <c r="H189" s="245">
        <v>7</v>
      </c>
      <c r="I189" s="246"/>
      <c r="J189" s="247">
        <f>ROUND(I189*H189,2)</f>
        <v>0</v>
      </c>
      <c r="K189" s="248"/>
      <c r="L189" s="41"/>
      <c r="M189" s="249" t="s">
        <v>1</v>
      </c>
      <c r="N189" s="250" t="s">
        <v>39</v>
      </c>
      <c r="O189" s="88"/>
      <c r="P189" s="251">
        <f>O189*H189</f>
        <v>0</v>
      </c>
      <c r="Q189" s="251">
        <v>0.0018400000000000001</v>
      </c>
      <c r="R189" s="251">
        <f>Q189*H189</f>
        <v>0.012880000000000001</v>
      </c>
      <c r="S189" s="251">
        <v>0</v>
      </c>
      <c r="T189" s="25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3" t="s">
        <v>147</v>
      </c>
      <c r="AT189" s="253" t="s">
        <v>143</v>
      </c>
      <c r="AU189" s="253" t="s">
        <v>84</v>
      </c>
      <c r="AY189" s="14" t="s">
        <v>140</v>
      </c>
      <c r="BE189" s="254">
        <f>IF(N189="základní",J189,0)</f>
        <v>0</v>
      </c>
      <c r="BF189" s="254">
        <f>IF(N189="snížená",J189,0)</f>
        <v>0</v>
      </c>
      <c r="BG189" s="254">
        <f>IF(N189="zákl. přenesená",J189,0)</f>
        <v>0</v>
      </c>
      <c r="BH189" s="254">
        <f>IF(N189="sníž. přenesená",J189,0)</f>
        <v>0</v>
      </c>
      <c r="BI189" s="254">
        <f>IF(N189="nulová",J189,0)</f>
        <v>0</v>
      </c>
      <c r="BJ189" s="14" t="s">
        <v>82</v>
      </c>
      <c r="BK189" s="254">
        <f>ROUND(I189*H189,2)</f>
        <v>0</v>
      </c>
      <c r="BL189" s="14" t="s">
        <v>147</v>
      </c>
      <c r="BM189" s="253" t="s">
        <v>1014</v>
      </c>
    </row>
    <row r="190" s="2" customFormat="1" ht="16.5" customHeight="1">
      <c r="A190" s="35"/>
      <c r="B190" s="36"/>
      <c r="C190" s="241" t="s">
        <v>408</v>
      </c>
      <c r="D190" s="241" t="s">
        <v>143</v>
      </c>
      <c r="E190" s="242" t="s">
        <v>873</v>
      </c>
      <c r="F190" s="243" t="s">
        <v>874</v>
      </c>
      <c r="G190" s="244" t="s">
        <v>168</v>
      </c>
      <c r="H190" s="245">
        <v>7</v>
      </c>
      <c r="I190" s="246"/>
      <c r="J190" s="247">
        <f>ROUND(I190*H190,2)</f>
        <v>0</v>
      </c>
      <c r="K190" s="248"/>
      <c r="L190" s="41"/>
      <c r="M190" s="249" t="s">
        <v>1</v>
      </c>
      <c r="N190" s="250" t="s">
        <v>39</v>
      </c>
      <c r="O190" s="88"/>
      <c r="P190" s="251">
        <f>O190*H190</f>
        <v>0</v>
      </c>
      <c r="Q190" s="251">
        <v>0.00024000000000000001</v>
      </c>
      <c r="R190" s="251">
        <f>Q190*H190</f>
        <v>0.0016800000000000001</v>
      </c>
      <c r="S190" s="251">
        <v>0</v>
      </c>
      <c r="T190" s="25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3" t="s">
        <v>147</v>
      </c>
      <c r="AT190" s="253" t="s">
        <v>143</v>
      </c>
      <c r="AU190" s="253" t="s">
        <v>84</v>
      </c>
      <c r="AY190" s="14" t="s">
        <v>140</v>
      </c>
      <c r="BE190" s="254">
        <f>IF(N190="základní",J190,0)</f>
        <v>0</v>
      </c>
      <c r="BF190" s="254">
        <f>IF(N190="snížená",J190,0)</f>
        <v>0</v>
      </c>
      <c r="BG190" s="254">
        <f>IF(N190="zákl. přenesená",J190,0)</f>
        <v>0</v>
      </c>
      <c r="BH190" s="254">
        <f>IF(N190="sníž. přenesená",J190,0)</f>
        <v>0</v>
      </c>
      <c r="BI190" s="254">
        <f>IF(N190="nulová",J190,0)</f>
        <v>0</v>
      </c>
      <c r="BJ190" s="14" t="s">
        <v>82</v>
      </c>
      <c r="BK190" s="254">
        <f>ROUND(I190*H190,2)</f>
        <v>0</v>
      </c>
      <c r="BL190" s="14" t="s">
        <v>147</v>
      </c>
      <c r="BM190" s="253" t="s">
        <v>1015</v>
      </c>
    </row>
    <row r="191" s="2" customFormat="1" ht="16.5" customHeight="1">
      <c r="A191" s="35"/>
      <c r="B191" s="36"/>
      <c r="C191" s="241" t="s">
        <v>1016</v>
      </c>
      <c r="D191" s="241" t="s">
        <v>143</v>
      </c>
      <c r="E191" s="242" t="s">
        <v>1017</v>
      </c>
      <c r="F191" s="243" t="s">
        <v>1018</v>
      </c>
      <c r="G191" s="244" t="s">
        <v>168</v>
      </c>
      <c r="H191" s="245">
        <v>2</v>
      </c>
      <c r="I191" s="246"/>
      <c r="J191" s="247">
        <f>ROUND(I191*H191,2)</f>
        <v>0</v>
      </c>
      <c r="K191" s="248"/>
      <c r="L191" s="41"/>
      <c r="M191" s="249" t="s">
        <v>1</v>
      </c>
      <c r="N191" s="250" t="s">
        <v>39</v>
      </c>
      <c r="O191" s="88"/>
      <c r="P191" s="251">
        <f>O191*H191</f>
        <v>0</v>
      </c>
      <c r="Q191" s="251">
        <v>0.00027999999999999998</v>
      </c>
      <c r="R191" s="251">
        <f>Q191*H191</f>
        <v>0.00055999999999999995</v>
      </c>
      <c r="S191" s="251">
        <v>0</v>
      </c>
      <c r="T191" s="25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3" t="s">
        <v>147</v>
      </c>
      <c r="AT191" s="253" t="s">
        <v>143</v>
      </c>
      <c r="AU191" s="253" t="s">
        <v>84</v>
      </c>
      <c r="AY191" s="14" t="s">
        <v>140</v>
      </c>
      <c r="BE191" s="254">
        <f>IF(N191="základní",J191,0)</f>
        <v>0</v>
      </c>
      <c r="BF191" s="254">
        <f>IF(N191="snížená",J191,0)</f>
        <v>0</v>
      </c>
      <c r="BG191" s="254">
        <f>IF(N191="zákl. přenesená",J191,0)</f>
        <v>0</v>
      </c>
      <c r="BH191" s="254">
        <f>IF(N191="sníž. přenesená",J191,0)</f>
        <v>0</v>
      </c>
      <c r="BI191" s="254">
        <f>IF(N191="nulová",J191,0)</f>
        <v>0</v>
      </c>
      <c r="BJ191" s="14" t="s">
        <v>82</v>
      </c>
      <c r="BK191" s="254">
        <f>ROUND(I191*H191,2)</f>
        <v>0</v>
      </c>
      <c r="BL191" s="14" t="s">
        <v>147</v>
      </c>
      <c r="BM191" s="253" t="s">
        <v>1019</v>
      </c>
    </row>
    <row r="192" s="2" customFormat="1" ht="16.5" customHeight="1">
      <c r="A192" s="35"/>
      <c r="B192" s="36"/>
      <c r="C192" s="241" t="s">
        <v>412</v>
      </c>
      <c r="D192" s="241" t="s">
        <v>143</v>
      </c>
      <c r="E192" s="242" t="s">
        <v>876</v>
      </c>
      <c r="F192" s="243" t="s">
        <v>877</v>
      </c>
      <c r="G192" s="244" t="s">
        <v>168</v>
      </c>
      <c r="H192" s="245">
        <v>2</v>
      </c>
      <c r="I192" s="246"/>
      <c r="J192" s="247">
        <f>ROUND(I192*H192,2)</f>
        <v>0</v>
      </c>
      <c r="K192" s="248"/>
      <c r="L192" s="41"/>
      <c r="M192" s="249" t="s">
        <v>1</v>
      </c>
      <c r="N192" s="250" t="s">
        <v>39</v>
      </c>
      <c r="O192" s="88"/>
      <c r="P192" s="251">
        <f>O192*H192</f>
        <v>0</v>
      </c>
      <c r="Q192" s="251">
        <v>0.00027999999999999998</v>
      </c>
      <c r="R192" s="251">
        <f>Q192*H192</f>
        <v>0.00055999999999999995</v>
      </c>
      <c r="S192" s="251">
        <v>0</v>
      </c>
      <c r="T192" s="25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3" t="s">
        <v>147</v>
      </c>
      <c r="AT192" s="253" t="s">
        <v>143</v>
      </c>
      <c r="AU192" s="253" t="s">
        <v>84</v>
      </c>
      <c r="AY192" s="14" t="s">
        <v>140</v>
      </c>
      <c r="BE192" s="254">
        <f>IF(N192="základní",J192,0)</f>
        <v>0</v>
      </c>
      <c r="BF192" s="254">
        <f>IF(N192="snížená",J192,0)</f>
        <v>0</v>
      </c>
      <c r="BG192" s="254">
        <f>IF(N192="zákl. přenesená",J192,0)</f>
        <v>0</v>
      </c>
      <c r="BH192" s="254">
        <f>IF(N192="sníž. přenesená",J192,0)</f>
        <v>0</v>
      </c>
      <c r="BI192" s="254">
        <f>IF(N192="nulová",J192,0)</f>
        <v>0</v>
      </c>
      <c r="BJ192" s="14" t="s">
        <v>82</v>
      </c>
      <c r="BK192" s="254">
        <f>ROUND(I192*H192,2)</f>
        <v>0</v>
      </c>
      <c r="BL192" s="14" t="s">
        <v>147</v>
      </c>
      <c r="BM192" s="253" t="s">
        <v>1020</v>
      </c>
    </row>
    <row r="193" s="2" customFormat="1" ht="16.5" customHeight="1">
      <c r="A193" s="35"/>
      <c r="B193" s="36"/>
      <c r="C193" s="241" t="s">
        <v>418</v>
      </c>
      <c r="D193" s="241" t="s">
        <v>143</v>
      </c>
      <c r="E193" s="242" t="s">
        <v>879</v>
      </c>
      <c r="F193" s="243" t="s">
        <v>880</v>
      </c>
      <c r="G193" s="244" t="s">
        <v>168</v>
      </c>
      <c r="H193" s="245">
        <v>3</v>
      </c>
      <c r="I193" s="246"/>
      <c r="J193" s="247">
        <f>ROUND(I193*H193,2)</f>
        <v>0</v>
      </c>
      <c r="K193" s="248"/>
      <c r="L193" s="41"/>
      <c r="M193" s="249" t="s">
        <v>1</v>
      </c>
      <c r="N193" s="250" t="s">
        <v>39</v>
      </c>
      <c r="O193" s="88"/>
      <c r="P193" s="251">
        <f>O193*H193</f>
        <v>0</v>
      </c>
      <c r="Q193" s="251">
        <v>0.00031</v>
      </c>
      <c r="R193" s="251">
        <f>Q193*H193</f>
        <v>0.00093000000000000005</v>
      </c>
      <c r="S193" s="251">
        <v>0</v>
      </c>
      <c r="T193" s="25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3" t="s">
        <v>147</v>
      </c>
      <c r="AT193" s="253" t="s">
        <v>143</v>
      </c>
      <c r="AU193" s="253" t="s">
        <v>84</v>
      </c>
      <c r="AY193" s="14" t="s">
        <v>140</v>
      </c>
      <c r="BE193" s="254">
        <f>IF(N193="základní",J193,0)</f>
        <v>0</v>
      </c>
      <c r="BF193" s="254">
        <f>IF(N193="snížená",J193,0)</f>
        <v>0</v>
      </c>
      <c r="BG193" s="254">
        <f>IF(N193="zákl. přenesená",J193,0)</f>
        <v>0</v>
      </c>
      <c r="BH193" s="254">
        <f>IF(N193="sníž. přenesená",J193,0)</f>
        <v>0</v>
      </c>
      <c r="BI193" s="254">
        <f>IF(N193="nulová",J193,0)</f>
        <v>0</v>
      </c>
      <c r="BJ193" s="14" t="s">
        <v>82</v>
      </c>
      <c r="BK193" s="254">
        <f>ROUND(I193*H193,2)</f>
        <v>0</v>
      </c>
      <c r="BL193" s="14" t="s">
        <v>147</v>
      </c>
      <c r="BM193" s="253" t="s">
        <v>1021</v>
      </c>
    </row>
    <row r="194" s="2" customFormat="1" ht="21.75" customHeight="1">
      <c r="A194" s="35"/>
      <c r="B194" s="36"/>
      <c r="C194" s="241" t="s">
        <v>422</v>
      </c>
      <c r="D194" s="241" t="s">
        <v>143</v>
      </c>
      <c r="E194" s="242" t="s">
        <v>882</v>
      </c>
      <c r="F194" s="243" t="s">
        <v>883</v>
      </c>
      <c r="G194" s="244" t="s">
        <v>185</v>
      </c>
      <c r="H194" s="245">
        <v>0.374</v>
      </c>
      <c r="I194" s="246"/>
      <c r="J194" s="247">
        <f>ROUND(I194*H194,2)</f>
        <v>0</v>
      </c>
      <c r="K194" s="248"/>
      <c r="L194" s="41"/>
      <c r="M194" s="249" t="s">
        <v>1</v>
      </c>
      <c r="N194" s="250" t="s">
        <v>39</v>
      </c>
      <c r="O194" s="88"/>
      <c r="P194" s="251">
        <f>O194*H194</f>
        <v>0</v>
      </c>
      <c r="Q194" s="251">
        <v>0</v>
      </c>
      <c r="R194" s="251">
        <f>Q194*H194</f>
        <v>0</v>
      </c>
      <c r="S194" s="251">
        <v>0</v>
      </c>
      <c r="T194" s="25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53" t="s">
        <v>147</v>
      </c>
      <c r="AT194" s="253" t="s">
        <v>143</v>
      </c>
      <c r="AU194" s="253" t="s">
        <v>84</v>
      </c>
      <c r="AY194" s="14" t="s">
        <v>140</v>
      </c>
      <c r="BE194" s="254">
        <f>IF(N194="základní",J194,0)</f>
        <v>0</v>
      </c>
      <c r="BF194" s="254">
        <f>IF(N194="snížená",J194,0)</f>
        <v>0</v>
      </c>
      <c r="BG194" s="254">
        <f>IF(N194="zákl. přenesená",J194,0)</f>
        <v>0</v>
      </c>
      <c r="BH194" s="254">
        <f>IF(N194="sníž. přenesená",J194,0)</f>
        <v>0</v>
      </c>
      <c r="BI194" s="254">
        <f>IF(N194="nulová",J194,0)</f>
        <v>0</v>
      </c>
      <c r="BJ194" s="14" t="s">
        <v>82</v>
      </c>
      <c r="BK194" s="254">
        <f>ROUND(I194*H194,2)</f>
        <v>0</v>
      </c>
      <c r="BL194" s="14" t="s">
        <v>147</v>
      </c>
      <c r="BM194" s="253" t="s">
        <v>1022</v>
      </c>
    </row>
    <row r="195" s="12" customFormat="1" ht="22.8" customHeight="1">
      <c r="A195" s="12"/>
      <c r="B195" s="225"/>
      <c r="C195" s="226"/>
      <c r="D195" s="227" t="s">
        <v>73</v>
      </c>
      <c r="E195" s="239" t="s">
        <v>885</v>
      </c>
      <c r="F195" s="239" t="s">
        <v>886</v>
      </c>
      <c r="G195" s="226"/>
      <c r="H195" s="226"/>
      <c r="I195" s="229"/>
      <c r="J195" s="240">
        <f>BK195</f>
        <v>0</v>
      </c>
      <c r="K195" s="226"/>
      <c r="L195" s="231"/>
      <c r="M195" s="232"/>
      <c r="N195" s="233"/>
      <c r="O195" s="233"/>
      <c r="P195" s="234">
        <f>SUM(P196:P198)</f>
        <v>0</v>
      </c>
      <c r="Q195" s="233"/>
      <c r="R195" s="234">
        <f>SUM(R196:R198)</f>
        <v>0.062649999999999997</v>
      </c>
      <c r="S195" s="233"/>
      <c r="T195" s="235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6" t="s">
        <v>84</v>
      </c>
      <c r="AT195" s="237" t="s">
        <v>73</v>
      </c>
      <c r="AU195" s="237" t="s">
        <v>82</v>
      </c>
      <c r="AY195" s="236" t="s">
        <v>140</v>
      </c>
      <c r="BK195" s="238">
        <f>SUM(BK196:BK198)</f>
        <v>0</v>
      </c>
    </row>
    <row r="196" s="2" customFormat="1" ht="21.75" customHeight="1">
      <c r="A196" s="35"/>
      <c r="B196" s="36"/>
      <c r="C196" s="241" t="s">
        <v>426</v>
      </c>
      <c r="D196" s="241" t="s">
        <v>143</v>
      </c>
      <c r="E196" s="242" t="s">
        <v>887</v>
      </c>
      <c r="F196" s="243" t="s">
        <v>888</v>
      </c>
      <c r="G196" s="244" t="s">
        <v>159</v>
      </c>
      <c r="H196" s="245">
        <v>5</v>
      </c>
      <c r="I196" s="246"/>
      <c r="J196" s="247">
        <f>ROUND(I196*H196,2)</f>
        <v>0</v>
      </c>
      <c r="K196" s="248"/>
      <c r="L196" s="41"/>
      <c r="M196" s="249" t="s">
        <v>1</v>
      </c>
      <c r="N196" s="250" t="s">
        <v>39</v>
      </c>
      <c r="O196" s="88"/>
      <c r="P196" s="251">
        <f>O196*H196</f>
        <v>0</v>
      </c>
      <c r="Q196" s="251">
        <v>0.0091999999999999998</v>
      </c>
      <c r="R196" s="251">
        <f>Q196*H196</f>
        <v>0.045999999999999999</v>
      </c>
      <c r="S196" s="251">
        <v>0</v>
      </c>
      <c r="T196" s="25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3" t="s">
        <v>147</v>
      </c>
      <c r="AT196" s="253" t="s">
        <v>143</v>
      </c>
      <c r="AU196" s="253" t="s">
        <v>84</v>
      </c>
      <c r="AY196" s="14" t="s">
        <v>140</v>
      </c>
      <c r="BE196" s="254">
        <f>IF(N196="základní",J196,0)</f>
        <v>0</v>
      </c>
      <c r="BF196" s="254">
        <f>IF(N196="snížená",J196,0)</f>
        <v>0</v>
      </c>
      <c r="BG196" s="254">
        <f>IF(N196="zákl. přenesená",J196,0)</f>
        <v>0</v>
      </c>
      <c r="BH196" s="254">
        <f>IF(N196="sníž. přenesená",J196,0)</f>
        <v>0</v>
      </c>
      <c r="BI196" s="254">
        <f>IF(N196="nulová",J196,0)</f>
        <v>0</v>
      </c>
      <c r="BJ196" s="14" t="s">
        <v>82</v>
      </c>
      <c r="BK196" s="254">
        <f>ROUND(I196*H196,2)</f>
        <v>0</v>
      </c>
      <c r="BL196" s="14" t="s">
        <v>147</v>
      </c>
      <c r="BM196" s="253" t="s">
        <v>1023</v>
      </c>
    </row>
    <row r="197" s="2" customFormat="1" ht="21.75" customHeight="1">
      <c r="A197" s="35"/>
      <c r="B197" s="36"/>
      <c r="C197" s="241" t="s">
        <v>1024</v>
      </c>
      <c r="D197" s="241" t="s">
        <v>143</v>
      </c>
      <c r="E197" s="242" t="s">
        <v>890</v>
      </c>
      <c r="F197" s="243" t="s">
        <v>891</v>
      </c>
      <c r="G197" s="244" t="s">
        <v>159</v>
      </c>
      <c r="H197" s="245">
        <v>1</v>
      </c>
      <c r="I197" s="246"/>
      <c r="J197" s="247">
        <f>ROUND(I197*H197,2)</f>
        <v>0</v>
      </c>
      <c r="K197" s="248"/>
      <c r="L197" s="41"/>
      <c r="M197" s="249" t="s">
        <v>1</v>
      </c>
      <c r="N197" s="250" t="s">
        <v>39</v>
      </c>
      <c r="O197" s="88"/>
      <c r="P197" s="251">
        <f>O197*H197</f>
        <v>0</v>
      </c>
      <c r="Q197" s="251">
        <v>0.016650000000000002</v>
      </c>
      <c r="R197" s="251">
        <f>Q197*H197</f>
        <v>0.016650000000000002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3" t="s">
        <v>147</v>
      </c>
      <c r="AT197" s="253" t="s">
        <v>143</v>
      </c>
      <c r="AU197" s="253" t="s">
        <v>84</v>
      </c>
      <c r="AY197" s="14" t="s">
        <v>140</v>
      </c>
      <c r="BE197" s="254">
        <f>IF(N197="základní",J197,0)</f>
        <v>0</v>
      </c>
      <c r="BF197" s="254">
        <f>IF(N197="snížená",J197,0)</f>
        <v>0</v>
      </c>
      <c r="BG197" s="254">
        <f>IF(N197="zákl. přenesená",J197,0)</f>
        <v>0</v>
      </c>
      <c r="BH197" s="254">
        <f>IF(N197="sníž. přenesená",J197,0)</f>
        <v>0</v>
      </c>
      <c r="BI197" s="254">
        <f>IF(N197="nulová",J197,0)</f>
        <v>0</v>
      </c>
      <c r="BJ197" s="14" t="s">
        <v>82</v>
      </c>
      <c r="BK197" s="254">
        <f>ROUND(I197*H197,2)</f>
        <v>0</v>
      </c>
      <c r="BL197" s="14" t="s">
        <v>147</v>
      </c>
      <c r="BM197" s="253" t="s">
        <v>1025</v>
      </c>
    </row>
    <row r="198" s="2" customFormat="1" ht="21.75" customHeight="1">
      <c r="A198" s="35"/>
      <c r="B198" s="36"/>
      <c r="C198" s="241" t="s">
        <v>434</v>
      </c>
      <c r="D198" s="241" t="s">
        <v>143</v>
      </c>
      <c r="E198" s="242" t="s">
        <v>893</v>
      </c>
      <c r="F198" s="243" t="s">
        <v>894</v>
      </c>
      <c r="G198" s="244" t="s">
        <v>185</v>
      </c>
      <c r="H198" s="245">
        <v>0.063</v>
      </c>
      <c r="I198" s="246"/>
      <c r="J198" s="247">
        <f>ROUND(I198*H198,2)</f>
        <v>0</v>
      </c>
      <c r="K198" s="248"/>
      <c r="L198" s="41"/>
      <c r="M198" s="249" t="s">
        <v>1</v>
      </c>
      <c r="N198" s="250" t="s">
        <v>39</v>
      </c>
      <c r="O198" s="88"/>
      <c r="P198" s="251">
        <f>O198*H198</f>
        <v>0</v>
      </c>
      <c r="Q198" s="251">
        <v>0</v>
      </c>
      <c r="R198" s="251">
        <f>Q198*H198</f>
        <v>0</v>
      </c>
      <c r="S198" s="251">
        <v>0</v>
      </c>
      <c r="T198" s="25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3" t="s">
        <v>147</v>
      </c>
      <c r="AT198" s="253" t="s">
        <v>143</v>
      </c>
      <c r="AU198" s="253" t="s">
        <v>84</v>
      </c>
      <c r="AY198" s="14" t="s">
        <v>140</v>
      </c>
      <c r="BE198" s="254">
        <f>IF(N198="základní",J198,0)</f>
        <v>0</v>
      </c>
      <c r="BF198" s="254">
        <f>IF(N198="snížená",J198,0)</f>
        <v>0</v>
      </c>
      <c r="BG198" s="254">
        <f>IF(N198="zákl. přenesená",J198,0)</f>
        <v>0</v>
      </c>
      <c r="BH198" s="254">
        <f>IF(N198="sníž. přenesená",J198,0)</f>
        <v>0</v>
      </c>
      <c r="BI198" s="254">
        <f>IF(N198="nulová",J198,0)</f>
        <v>0</v>
      </c>
      <c r="BJ198" s="14" t="s">
        <v>82</v>
      </c>
      <c r="BK198" s="254">
        <f>ROUND(I198*H198,2)</f>
        <v>0</v>
      </c>
      <c r="BL198" s="14" t="s">
        <v>147</v>
      </c>
      <c r="BM198" s="253" t="s">
        <v>1026</v>
      </c>
    </row>
    <row r="199" s="12" customFormat="1" ht="25.92" customHeight="1">
      <c r="A199" s="12"/>
      <c r="B199" s="225"/>
      <c r="C199" s="226"/>
      <c r="D199" s="227" t="s">
        <v>73</v>
      </c>
      <c r="E199" s="228" t="s">
        <v>197</v>
      </c>
      <c r="F199" s="228" t="s">
        <v>198</v>
      </c>
      <c r="G199" s="226"/>
      <c r="H199" s="226"/>
      <c r="I199" s="229"/>
      <c r="J199" s="230">
        <f>BK199</f>
        <v>0</v>
      </c>
      <c r="K199" s="226"/>
      <c r="L199" s="231"/>
      <c r="M199" s="232"/>
      <c r="N199" s="233"/>
      <c r="O199" s="233"/>
      <c r="P199" s="234">
        <f>P200</f>
        <v>0</v>
      </c>
      <c r="Q199" s="233"/>
      <c r="R199" s="234">
        <f>R200</f>
        <v>0</v>
      </c>
      <c r="S199" s="233"/>
      <c r="T199" s="235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6" t="s">
        <v>156</v>
      </c>
      <c r="AT199" s="237" t="s">
        <v>73</v>
      </c>
      <c r="AU199" s="237" t="s">
        <v>74</v>
      </c>
      <c r="AY199" s="236" t="s">
        <v>140</v>
      </c>
      <c r="BK199" s="238">
        <f>BK200</f>
        <v>0</v>
      </c>
    </row>
    <row r="200" s="2" customFormat="1" ht="16.5" customHeight="1">
      <c r="A200" s="35"/>
      <c r="B200" s="36"/>
      <c r="C200" s="241" t="s">
        <v>915</v>
      </c>
      <c r="D200" s="241" t="s">
        <v>143</v>
      </c>
      <c r="E200" s="242" t="s">
        <v>200</v>
      </c>
      <c r="F200" s="243" t="s">
        <v>201</v>
      </c>
      <c r="G200" s="244" t="s">
        <v>202</v>
      </c>
      <c r="H200" s="245">
        <v>50</v>
      </c>
      <c r="I200" s="246"/>
      <c r="J200" s="247">
        <f>ROUND(I200*H200,2)</f>
        <v>0</v>
      </c>
      <c r="K200" s="248"/>
      <c r="L200" s="41"/>
      <c r="M200" s="255" t="s">
        <v>1</v>
      </c>
      <c r="N200" s="256" t="s">
        <v>39</v>
      </c>
      <c r="O200" s="257"/>
      <c r="P200" s="258">
        <f>O200*H200</f>
        <v>0</v>
      </c>
      <c r="Q200" s="258">
        <v>0</v>
      </c>
      <c r="R200" s="258">
        <f>Q200*H200</f>
        <v>0</v>
      </c>
      <c r="S200" s="258">
        <v>0</v>
      </c>
      <c r="T200" s="25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53" t="s">
        <v>203</v>
      </c>
      <c r="AT200" s="253" t="s">
        <v>143</v>
      </c>
      <c r="AU200" s="253" t="s">
        <v>82</v>
      </c>
      <c r="AY200" s="14" t="s">
        <v>140</v>
      </c>
      <c r="BE200" s="254">
        <f>IF(N200="základní",J200,0)</f>
        <v>0</v>
      </c>
      <c r="BF200" s="254">
        <f>IF(N200="snížená",J200,0)</f>
        <v>0</v>
      </c>
      <c r="BG200" s="254">
        <f>IF(N200="zákl. přenesená",J200,0)</f>
        <v>0</v>
      </c>
      <c r="BH200" s="254">
        <f>IF(N200="sníž. přenesená",J200,0)</f>
        <v>0</v>
      </c>
      <c r="BI200" s="254">
        <f>IF(N200="nulová",J200,0)</f>
        <v>0</v>
      </c>
      <c r="BJ200" s="14" t="s">
        <v>82</v>
      </c>
      <c r="BK200" s="254">
        <f>ROUND(I200*H200,2)</f>
        <v>0</v>
      </c>
      <c r="BL200" s="14" t="s">
        <v>203</v>
      </c>
      <c r="BM200" s="253" t="s">
        <v>1027</v>
      </c>
    </row>
    <row r="201" s="2" customFormat="1" ht="6.96" customHeight="1">
      <c r="A201" s="35"/>
      <c r="B201" s="63"/>
      <c r="C201" s="64"/>
      <c r="D201" s="64"/>
      <c r="E201" s="64"/>
      <c r="F201" s="64"/>
      <c r="G201" s="64"/>
      <c r="H201" s="64"/>
      <c r="I201" s="189"/>
      <c r="J201" s="64"/>
      <c r="K201" s="64"/>
      <c r="L201" s="41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sheetProtection sheet="1" autoFilter="0" formatColumns="0" formatRows="0" objects="1" scenarios="1" spinCount="100000" saltValue="2jB8tiXgaPvXJU3OpB6g/5gLAlt3m4jQHyKhNjBAlBB4cak5M7xFAW4chH6iEZGc5ZciWAr34LHyL3SEz80ncg==" hashValue="lm2lzAzAiZ4sMFfeTDi6IA2sXGWzAjp6KkGE/iXA5SiyXps9l9eABAYNtf5FkJdV3sqaWkchQNASDbt/oEDvXQ==" algorithmName="SHA-512" password="CC35"/>
  <autoFilter ref="C127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2020-10-26T10:38:13Z</dcterms:created>
  <dcterms:modified xsi:type="dcterms:W3CDTF">2020-10-26T10:38:20Z</dcterms:modified>
</cp:coreProperties>
</file>